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365veidekke.sharepoint.com/sites/KO-Konjunkturrapport/Shared Documents/General/Marked og analyse/01 Markedsoppdatering (Veidekke.com)/16 Markedsoppdatering vår 2025/04 Publisering/"/>
    </mc:Choice>
  </mc:AlternateContent>
  <xr:revisionPtr revIDLastSave="57" documentId="8_{CDE8EF1D-105E-42D4-8D25-644C68B09321}" xr6:coauthVersionLast="47" xr6:coauthVersionMax="47" xr10:uidLastSave="{11195CA4-536D-455A-A705-0A9363E1D39E}"/>
  <bookViews>
    <workbookView xWindow="-120" yWindow="-120" windowWidth="29040" windowHeight="15840" xr2:uid="{87FEB93A-CFAB-46FE-80DF-30AC560C3113}"/>
  </bookViews>
  <sheets>
    <sheet name="Scandinavia, current prices" sheetId="52" r:id="rId1"/>
    <sheet name="Scandinavia, fixed prices" sheetId="53" r:id="rId2"/>
    <sheet name="Constr. NO, regions &amp; sectors" sheetId="49" r:id="rId3"/>
    <sheet name="Constr. SE, regions &amp; sectors" sheetId="50" r:id="rId4"/>
    <sheet name="Constr. DK, regions &amp; sectors" sheetId="51" r:id="rId5"/>
    <sheet name="Civ. eng. NO &amp; SE, sectors" sheetId="48" r:id="rId6"/>
    <sheet name="Scandinavia, current prices CHG" sheetId="54" r:id="rId7"/>
  </sheets>
  <externalReferences>
    <externalReference r:id="rId8"/>
    <externalReference r:id="rId9"/>
    <externalReference r:id="rId10"/>
  </externalReferences>
  <definedNames>
    <definedName name="d">[1]mall!$G$3:$G$14</definedName>
    <definedName name="Entreprenadform">[2]mall!$F$3:$F$7</definedName>
    <definedName name="Förfarande">[2]mall!$D$3:$D$6</definedName>
    <definedName name="Kostnad">[2]mall!$G$3:$G$15</definedName>
    <definedName name="LastUpdate" localSheetId="6">'Scandinavia, current prices CHG'!$C$2</definedName>
    <definedName name="LastUpdate">'Scandinavia, current prices'!$C$2</definedName>
    <definedName name="Peter">[3]mall!$B$3:$B$13</definedName>
    <definedName name="Projekt">[2]mall!$C$3:$C$9</definedName>
    <definedName name="sannolikhet">[2]mall!$I$3:$I$6</definedName>
    <definedName name="Transq">[2]mall!$E$3:$E$5</definedName>
    <definedName name="Uppdrag">[2]mall!$B$3:$B$14</definedName>
    <definedName name="ValutaDKK" localSheetId="6">'Scandinavia, current prices CHG'!$O$4</definedName>
    <definedName name="ValutaDKK">'Scandinavia, current prices'!$O$4</definedName>
    <definedName name="ValutaDKKdate" localSheetId="6">'Scandinavia, current prices CHG'!$P$4</definedName>
    <definedName name="ValutaDKKdate">'Scandinavia, current prices'!$P$4</definedName>
    <definedName name="ValutaSEK" localSheetId="6">'Scandinavia, current prices CHG'!$I$4</definedName>
    <definedName name="ValutaSEK">'Scandinavia, current prices'!$I$4</definedName>
    <definedName name="ValutaSEKdate" localSheetId="6">'Scandinavia, current prices CHG'!$J$4</definedName>
    <definedName name="ValutaSEKdate">'Scandinavia, current prices'!$J$4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52" l="1"/>
  <c r="AD76" i="51" l="1"/>
  <c r="AC76" i="51"/>
  <c r="AB76" i="51"/>
  <c r="AA76" i="51"/>
  <c r="X76" i="51"/>
  <c r="W76" i="51"/>
  <c r="V76" i="51"/>
  <c r="S76" i="51"/>
  <c r="R76" i="51"/>
  <c r="Q76" i="51"/>
  <c r="N76" i="51"/>
  <c r="M76" i="51"/>
  <c r="L76" i="51"/>
  <c r="I76" i="51"/>
  <c r="H76" i="51"/>
  <c r="G76" i="51"/>
  <c r="D76" i="51"/>
  <c r="C76" i="51"/>
  <c r="B76" i="51"/>
  <c r="B76" i="50"/>
  <c r="AD76" i="50"/>
  <c r="AC76" i="50"/>
  <c r="AB76" i="50"/>
  <c r="AA76" i="50"/>
  <c r="X76" i="50"/>
  <c r="W76" i="50"/>
  <c r="V76" i="50"/>
  <c r="S76" i="50"/>
  <c r="R76" i="50"/>
  <c r="Q76" i="50"/>
  <c r="N76" i="50"/>
  <c r="M76" i="50"/>
  <c r="L76" i="50"/>
  <c r="I76" i="50"/>
  <c r="H76" i="50"/>
  <c r="G76" i="50"/>
  <c r="D76" i="50"/>
  <c r="C76" i="50"/>
  <c r="AD76" i="49"/>
  <c r="AC76" i="49"/>
  <c r="AB76" i="49"/>
  <c r="AA76" i="49"/>
  <c r="Y76" i="49"/>
  <c r="X76" i="49"/>
  <c r="W76" i="49"/>
  <c r="V76" i="49"/>
  <c r="T76" i="49"/>
  <c r="S76" i="49"/>
  <c r="R76" i="49"/>
  <c r="Q76" i="49"/>
  <c r="O76" i="49"/>
  <c r="N76" i="49"/>
  <c r="M76" i="49"/>
  <c r="L76" i="49"/>
  <c r="J76" i="49"/>
  <c r="I76" i="49"/>
  <c r="H76" i="49"/>
  <c r="G76" i="49"/>
  <c r="E76" i="49"/>
  <c r="D76" i="49"/>
  <c r="C76" i="49"/>
  <c r="B76" i="49"/>
  <c r="B100" i="52"/>
  <c r="T100" i="52"/>
  <c r="B100" i="53" l="1"/>
  <c r="D100" i="53"/>
  <c r="C100" i="53"/>
  <c r="V100" i="52"/>
  <c r="U100" i="52"/>
  <c r="P100" i="52"/>
  <c r="O100" i="52"/>
  <c r="N100" i="52"/>
  <c r="J100" i="52"/>
  <c r="I100" i="52"/>
  <c r="H100" i="52"/>
  <c r="D100" i="52"/>
  <c r="C100" i="52"/>
  <c r="A100" i="53"/>
  <c r="B69" i="48" l="1"/>
  <c r="C69" i="48"/>
  <c r="D69" i="48"/>
  <c r="E69" i="48"/>
  <c r="B73" i="51"/>
  <c r="C73" i="51"/>
  <c r="D73" i="51"/>
  <c r="E73" i="51"/>
  <c r="G73" i="51"/>
  <c r="H73" i="51"/>
  <c r="I73" i="51"/>
  <c r="J73" i="51"/>
  <c r="L73" i="51"/>
  <c r="M73" i="51"/>
  <c r="N73" i="51"/>
  <c r="O73" i="51"/>
  <c r="Q73" i="51"/>
  <c r="R73" i="51"/>
  <c r="S73" i="51"/>
  <c r="T73" i="51"/>
  <c r="V73" i="51"/>
  <c r="W73" i="51"/>
  <c r="X73" i="51"/>
  <c r="Y73" i="51"/>
  <c r="B73" i="50"/>
  <c r="C73" i="50"/>
  <c r="D73" i="50"/>
  <c r="G73" i="50"/>
  <c r="H73" i="50"/>
  <c r="I73" i="50"/>
  <c r="L73" i="50"/>
  <c r="M73" i="50"/>
  <c r="N73" i="50"/>
  <c r="Q73" i="50"/>
  <c r="R73" i="50"/>
  <c r="S73" i="50"/>
  <c r="V73" i="50"/>
  <c r="W73" i="50"/>
  <c r="X73" i="50"/>
  <c r="B73" i="49" l="1"/>
  <c r="C73" i="49"/>
  <c r="D73" i="49"/>
  <c r="G73" i="49"/>
  <c r="H73" i="49"/>
  <c r="I73" i="49"/>
  <c r="L73" i="49"/>
  <c r="M73" i="49"/>
  <c r="N73" i="49"/>
  <c r="Q73" i="49"/>
  <c r="R73" i="49"/>
  <c r="S73" i="49"/>
  <c r="V73" i="49"/>
  <c r="W73" i="49"/>
  <c r="X73" i="49"/>
  <c r="AA73" i="49"/>
  <c r="AB73" i="49"/>
  <c r="AC73" i="49"/>
  <c r="N73" i="52" l="1"/>
  <c r="O73" i="52"/>
  <c r="P73" i="52"/>
  <c r="Q73" i="52"/>
  <c r="H73" i="52"/>
  <c r="I73" i="52"/>
  <c r="J73" i="52"/>
  <c r="K73" i="52"/>
  <c r="B73" i="52"/>
  <c r="C73" i="52"/>
  <c r="D73" i="52"/>
  <c r="V73" i="52" s="1"/>
  <c r="E73" i="52"/>
  <c r="T49" i="52"/>
  <c r="U49" i="52"/>
  <c r="V49" i="52"/>
  <c r="W49" i="52"/>
  <c r="X49" i="52" s="1"/>
  <c r="L49" i="52"/>
  <c r="R49" i="52"/>
  <c r="E73" i="53"/>
  <c r="D73" i="53"/>
  <c r="C73" i="53"/>
  <c r="B73" i="53"/>
  <c r="W49" i="53"/>
  <c r="V49" i="53"/>
  <c r="U49" i="53"/>
  <c r="T49" i="53"/>
  <c r="R49" i="53"/>
  <c r="L49" i="53"/>
  <c r="F49" i="53"/>
  <c r="W73" i="52" l="1"/>
  <c r="L73" i="52"/>
  <c r="U73" i="52"/>
  <c r="R73" i="52"/>
  <c r="T73" i="52"/>
  <c r="F73" i="52"/>
  <c r="X49" i="53"/>
  <c r="F73" i="53"/>
  <c r="X73" i="52" l="1"/>
  <c r="C2" i="48"/>
  <c r="C2" i="51"/>
  <c r="C2" i="50"/>
  <c r="C2" i="49"/>
  <c r="C2" i="53"/>
  <c r="J4" i="48"/>
  <c r="I4" i="48"/>
  <c r="P4" i="53"/>
  <c r="O4" i="53"/>
  <c r="J4" i="53"/>
  <c r="I4" i="53"/>
  <c r="P73" i="53" l="1"/>
  <c r="O73" i="53"/>
  <c r="N73" i="53"/>
  <c r="Q73" i="53"/>
  <c r="G69" i="48"/>
  <c r="H69" i="48"/>
  <c r="I69" i="48"/>
  <c r="K73" i="53"/>
  <c r="I73" i="53"/>
  <c r="H73" i="53"/>
  <c r="J73" i="53"/>
  <c r="Y76" i="51"/>
  <c r="T76" i="51"/>
  <c r="O76" i="51"/>
  <c r="J76" i="51"/>
  <c r="E76" i="51"/>
  <c r="Y73" i="50"/>
  <c r="Y76" i="50"/>
  <c r="T73" i="50"/>
  <c r="T76" i="50"/>
  <c r="O73" i="50"/>
  <c r="O76" i="50"/>
  <c r="J73" i="50"/>
  <c r="J76" i="50"/>
  <c r="E73" i="50"/>
  <c r="E76" i="50"/>
  <c r="J73" i="49"/>
  <c r="U73" i="53" l="1"/>
  <c r="J69" i="48"/>
  <c r="V73" i="53"/>
  <c r="W73" i="53"/>
  <c r="R73" i="53"/>
  <c r="L73" i="53"/>
  <c r="T73" i="53"/>
  <c r="AD73" i="49"/>
  <c r="Y73" i="49"/>
  <c r="T73" i="49"/>
  <c r="O73" i="49"/>
  <c r="E73" i="49"/>
  <c r="I68" i="48"/>
  <c r="I91" i="48" s="1"/>
  <c r="X73" i="53" l="1"/>
  <c r="B72" i="50"/>
  <c r="C72" i="50"/>
  <c r="D72" i="50"/>
  <c r="E72" i="50"/>
  <c r="G72" i="50"/>
  <c r="H72" i="50"/>
  <c r="I72" i="50"/>
  <c r="J72" i="50"/>
  <c r="L72" i="50"/>
  <c r="M72" i="50"/>
  <c r="N72" i="50"/>
  <c r="O72" i="50"/>
  <c r="Q72" i="50"/>
  <c r="R72" i="50"/>
  <c r="S72" i="50"/>
  <c r="T72" i="50"/>
  <c r="V72" i="50"/>
  <c r="W72" i="50"/>
  <c r="X72" i="50"/>
  <c r="Y72" i="50"/>
  <c r="B72" i="49"/>
  <c r="C72" i="49"/>
  <c r="D72" i="49"/>
  <c r="E72" i="49"/>
  <c r="G72" i="49"/>
  <c r="H72" i="49"/>
  <c r="I72" i="49"/>
  <c r="J72" i="49"/>
  <c r="L72" i="49"/>
  <c r="M72" i="49"/>
  <c r="N72" i="49"/>
  <c r="O72" i="49"/>
  <c r="Q72" i="49"/>
  <c r="R72" i="49"/>
  <c r="S72" i="49"/>
  <c r="T72" i="49"/>
  <c r="V72" i="49"/>
  <c r="W72" i="49"/>
  <c r="X72" i="49"/>
  <c r="Y72" i="49"/>
  <c r="AA72" i="49"/>
  <c r="AB72" i="49"/>
  <c r="AC72" i="49"/>
  <c r="AD72" i="49"/>
  <c r="F48" i="53"/>
  <c r="B72" i="51" l="1"/>
  <c r="C72" i="51"/>
  <c r="D72" i="51"/>
  <c r="E72" i="51"/>
  <c r="G72" i="51"/>
  <c r="H72" i="51"/>
  <c r="I72" i="51"/>
  <c r="J72" i="51"/>
  <c r="L72" i="51"/>
  <c r="M72" i="51"/>
  <c r="N72" i="51"/>
  <c r="O72" i="51"/>
  <c r="Q72" i="51"/>
  <c r="R72" i="51"/>
  <c r="S72" i="51"/>
  <c r="T72" i="51"/>
  <c r="V72" i="51"/>
  <c r="W72" i="51"/>
  <c r="X72" i="51"/>
  <c r="Y72" i="51"/>
  <c r="H68" i="48"/>
  <c r="H91" i="48" s="1"/>
  <c r="G68" i="48"/>
  <c r="G91" i="48" s="1"/>
  <c r="E68" i="48"/>
  <c r="E91" i="48" s="1"/>
  <c r="D68" i="48"/>
  <c r="D91" i="48" s="1"/>
  <c r="C68" i="48"/>
  <c r="C91" i="48" s="1"/>
  <c r="B68" i="48"/>
  <c r="B91" i="48" s="1"/>
  <c r="B72" i="53"/>
  <c r="B97" i="53" s="1"/>
  <c r="C72" i="53"/>
  <c r="C97" i="53" s="1"/>
  <c r="D72" i="53"/>
  <c r="D97" i="53" s="1"/>
  <c r="E72" i="53"/>
  <c r="E97" i="53" s="1"/>
  <c r="H72" i="53"/>
  <c r="H97" i="53" s="1"/>
  <c r="I72" i="53"/>
  <c r="I97" i="53" s="1"/>
  <c r="J72" i="53"/>
  <c r="J97" i="53" s="1"/>
  <c r="K72" i="53"/>
  <c r="K97" i="53" s="1"/>
  <c r="N72" i="53"/>
  <c r="N97" i="53" s="1"/>
  <c r="O72" i="53"/>
  <c r="O97" i="53" s="1"/>
  <c r="P72" i="53"/>
  <c r="P97" i="53" s="1"/>
  <c r="Q72" i="53"/>
  <c r="Q97" i="53" s="1"/>
  <c r="L48" i="53"/>
  <c r="R48" i="53"/>
  <c r="T48" i="53"/>
  <c r="U48" i="53"/>
  <c r="V48" i="53"/>
  <c r="W48" i="53"/>
  <c r="N72" i="52"/>
  <c r="N97" i="52" s="1"/>
  <c r="O72" i="52"/>
  <c r="O97" i="52" s="1"/>
  <c r="P72" i="52"/>
  <c r="P97" i="52" s="1"/>
  <c r="Q72" i="52"/>
  <c r="Q97" i="52" s="1"/>
  <c r="H72" i="52"/>
  <c r="H97" i="52" s="1"/>
  <c r="I72" i="52"/>
  <c r="I97" i="52" s="1"/>
  <c r="J72" i="52"/>
  <c r="J97" i="52" s="1"/>
  <c r="K72" i="52"/>
  <c r="K97" i="52" s="1"/>
  <c r="B72" i="52"/>
  <c r="B97" i="52" s="1"/>
  <c r="C72" i="52"/>
  <c r="C97" i="52" s="1"/>
  <c r="D72" i="52"/>
  <c r="D97" i="52" s="1"/>
  <c r="E72" i="52"/>
  <c r="E97" i="52" s="1"/>
  <c r="R48" i="52"/>
  <c r="T48" i="52"/>
  <c r="U48" i="52"/>
  <c r="V48" i="52"/>
  <c r="W48" i="52"/>
  <c r="L48" i="52"/>
  <c r="F48" i="52"/>
  <c r="Q55" i="52"/>
  <c r="J68" i="48" l="1"/>
  <c r="J91" i="48" s="1"/>
  <c r="U72" i="53"/>
  <c r="U97" i="53" s="1"/>
  <c r="X48" i="53"/>
  <c r="R72" i="52"/>
  <c r="R97" i="52" s="1"/>
  <c r="L72" i="53"/>
  <c r="L97" i="53" s="1"/>
  <c r="F72" i="53"/>
  <c r="F97" i="53" s="1"/>
  <c r="V72" i="53"/>
  <c r="V97" i="53" s="1"/>
  <c r="R72" i="53"/>
  <c r="R97" i="53" s="1"/>
  <c r="W72" i="53"/>
  <c r="W97" i="53" s="1"/>
  <c r="T72" i="53"/>
  <c r="T97" i="53" s="1"/>
  <c r="X48" i="52"/>
  <c r="U72" i="52"/>
  <c r="U97" i="52" s="1"/>
  <c r="L72" i="52"/>
  <c r="L97" i="52" s="1"/>
  <c r="T72" i="52"/>
  <c r="T97" i="52" s="1"/>
  <c r="V72" i="52"/>
  <c r="V97" i="52" s="1"/>
  <c r="W72" i="52"/>
  <c r="W97" i="52" s="1"/>
  <c r="F72" i="52"/>
  <c r="F97" i="52" s="1"/>
  <c r="X72" i="53" l="1"/>
  <c r="X97" i="53" s="1"/>
  <c r="X72" i="52"/>
  <c r="X97" i="52" s="1"/>
  <c r="F37" i="53"/>
  <c r="Q71" i="53"/>
  <c r="P71" i="53"/>
  <c r="O71" i="53"/>
  <c r="N71" i="53"/>
  <c r="K71" i="53"/>
  <c r="J71" i="53"/>
  <c r="I71" i="53"/>
  <c r="H71" i="53"/>
  <c r="E71" i="53"/>
  <c r="D71" i="53"/>
  <c r="D96" i="53" s="1"/>
  <c r="C71" i="53"/>
  <c r="C96" i="53" s="1"/>
  <c r="B71" i="53"/>
  <c r="B96" i="53" s="1"/>
  <c r="Q70" i="53"/>
  <c r="P70" i="53"/>
  <c r="O70" i="53"/>
  <c r="N70" i="53"/>
  <c r="K70" i="53"/>
  <c r="J70" i="53"/>
  <c r="I70" i="53"/>
  <c r="H70" i="53"/>
  <c r="E70" i="53"/>
  <c r="D70" i="53"/>
  <c r="C70" i="53"/>
  <c r="B70" i="53"/>
  <c r="Q69" i="53"/>
  <c r="P69" i="53"/>
  <c r="O69" i="53"/>
  <c r="N69" i="53"/>
  <c r="K69" i="53"/>
  <c r="J69" i="53"/>
  <c r="I69" i="53"/>
  <c r="H69" i="53"/>
  <c r="E69" i="53"/>
  <c r="D69" i="53"/>
  <c r="C69" i="53"/>
  <c r="B69" i="53"/>
  <c r="Q68" i="53"/>
  <c r="P68" i="53"/>
  <c r="O68" i="53"/>
  <c r="N68" i="53"/>
  <c r="K68" i="53"/>
  <c r="J68" i="53"/>
  <c r="I68" i="53"/>
  <c r="H68" i="53"/>
  <c r="E68" i="53"/>
  <c r="D68" i="53"/>
  <c r="C68" i="53"/>
  <c r="B68" i="53"/>
  <c r="Q67" i="53"/>
  <c r="P67" i="53"/>
  <c r="O67" i="53"/>
  <c r="N67" i="53"/>
  <c r="K67" i="53"/>
  <c r="J67" i="53"/>
  <c r="I67" i="53"/>
  <c r="H67" i="53"/>
  <c r="E67" i="53"/>
  <c r="D67" i="53"/>
  <c r="C67" i="53"/>
  <c r="B67" i="53"/>
  <c r="Q66" i="53"/>
  <c r="P66" i="53"/>
  <c r="O66" i="53"/>
  <c r="N66" i="53"/>
  <c r="K66" i="53"/>
  <c r="J66" i="53"/>
  <c r="I66" i="53"/>
  <c r="H66" i="53"/>
  <c r="E66" i="53"/>
  <c r="D66" i="53"/>
  <c r="C66" i="53"/>
  <c r="B66" i="53"/>
  <c r="Q65" i="53"/>
  <c r="P65" i="53"/>
  <c r="O65" i="53"/>
  <c r="N65" i="53"/>
  <c r="K65" i="53"/>
  <c r="J65" i="53"/>
  <c r="I65" i="53"/>
  <c r="H65" i="53"/>
  <c r="E65" i="53"/>
  <c r="D65" i="53"/>
  <c r="C65" i="53"/>
  <c r="B65" i="53"/>
  <c r="Q64" i="53"/>
  <c r="P64" i="53"/>
  <c r="O64" i="53"/>
  <c r="N64" i="53"/>
  <c r="K64" i="53"/>
  <c r="J64" i="53"/>
  <c r="I64" i="53"/>
  <c r="H64" i="53"/>
  <c r="E64" i="53"/>
  <c r="D64" i="53"/>
  <c r="C64" i="53"/>
  <c r="B64" i="53"/>
  <c r="Q63" i="53"/>
  <c r="P63" i="53"/>
  <c r="O63" i="53"/>
  <c r="N63" i="53"/>
  <c r="K63" i="53"/>
  <c r="J63" i="53"/>
  <c r="I63" i="53"/>
  <c r="H63" i="53"/>
  <c r="E63" i="53"/>
  <c r="D63" i="53"/>
  <c r="C63" i="53"/>
  <c r="B63" i="53"/>
  <c r="Q62" i="53"/>
  <c r="P62" i="53"/>
  <c r="O62" i="53"/>
  <c r="N62" i="53"/>
  <c r="K62" i="53"/>
  <c r="J62" i="53"/>
  <c r="I62" i="53"/>
  <c r="H62" i="53"/>
  <c r="E62" i="53"/>
  <c r="D62" i="53"/>
  <c r="C62" i="53"/>
  <c r="B62" i="53"/>
  <c r="Q61" i="53"/>
  <c r="P61" i="53"/>
  <c r="O61" i="53"/>
  <c r="N61" i="53"/>
  <c r="K61" i="53"/>
  <c r="J61" i="53"/>
  <c r="I61" i="53"/>
  <c r="H61" i="53"/>
  <c r="E61" i="53"/>
  <c r="D61" i="53"/>
  <c r="C61" i="53"/>
  <c r="B61" i="53"/>
  <c r="Q60" i="53"/>
  <c r="P60" i="53"/>
  <c r="O60" i="53"/>
  <c r="N60" i="53"/>
  <c r="K60" i="53"/>
  <c r="J60" i="53"/>
  <c r="I60" i="53"/>
  <c r="H60" i="53"/>
  <c r="E60" i="53"/>
  <c r="D60" i="53"/>
  <c r="C60" i="53"/>
  <c r="B60" i="53"/>
  <c r="Q59" i="53"/>
  <c r="P59" i="53"/>
  <c r="O59" i="53"/>
  <c r="N59" i="53"/>
  <c r="K59" i="53"/>
  <c r="J59" i="53"/>
  <c r="I59" i="53"/>
  <c r="H59" i="53"/>
  <c r="E59" i="53"/>
  <c r="D59" i="53"/>
  <c r="C59" i="53"/>
  <c r="B59" i="53"/>
  <c r="Q58" i="53"/>
  <c r="P58" i="53"/>
  <c r="O58" i="53"/>
  <c r="N58" i="53"/>
  <c r="K58" i="53"/>
  <c r="J58" i="53"/>
  <c r="I58" i="53"/>
  <c r="H58" i="53"/>
  <c r="E58" i="53"/>
  <c r="D58" i="53"/>
  <c r="C58" i="53"/>
  <c r="B58" i="53"/>
  <c r="Q57" i="53"/>
  <c r="P57" i="53"/>
  <c r="O57" i="53"/>
  <c r="N57" i="53"/>
  <c r="K57" i="53"/>
  <c r="J57" i="53"/>
  <c r="I57" i="53"/>
  <c r="H57" i="53"/>
  <c r="E57" i="53"/>
  <c r="D57" i="53"/>
  <c r="C57" i="53"/>
  <c r="B57" i="53"/>
  <c r="Q56" i="53"/>
  <c r="P56" i="53"/>
  <c r="O56" i="53"/>
  <c r="N56" i="53"/>
  <c r="K56" i="53"/>
  <c r="J56" i="53"/>
  <c r="I56" i="53"/>
  <c r="H56" i="53"/>
  <c r="E56" i="53"/>
  <c r="D56" i="53"/>
  <c r="C56" i="53"/>
  <c r="B56" i="53"/>
  <c r="Q55" i="53"/>
  <c r="P55" i="53"/>
  <c r="O55" i="53"/>
  <c r="N55" i="53"/>
  <c r="K55" i="53"/>
  <c r="J55" i="53"/>
  <c r="I55" i="53"/>
  <c r="H55" i="53"/>
  <c r="E55" i="53"/>
  <c r="D55" i="53"/>
  <c r="C55" i="53"/>
  <c r="B55" i="53"/>
  <c r="W47" i="53"/>
  <c r="V47" i="53"/>
  <c r="U47" i="53"/>
  <c r="T47" i="53"/>
  <c r="R47" i="53"/>
  <c r="L47" i="53"/>
  <c r="F47" i="53"/>
  <c r="W46" i="53"/>
  <c r="V46" i="53"/>
  <c r="U46" i="53"/>
  <c r="T46" i="53"/>
  <c r="R46" i="53"/>
  <c r="L46" i="53"/>
  <c r="F46" i="53"/>
  <c r="W45" i="53"/>
  <c r="V45" i="53"/>
  <c r="U45" i="53"/>
  <c r="T45" i="53"/>
  <c r="R45" i="53"/>
  <c r="L45" i="53"/>
  <c r="F45" i="53"/>
  <c r="W44" i="53"/>
  <c r="V44" i="53"/>
  <c r="U44" i="53"/>
  <c r="T44" i="53"/>
  <c r="R44" i="53"/>
  <c r="L44" i="53"/>
  <c r="F44" i="53"/>
  <c r="W43" i="53"/>
  <c r="V43" i="53"/>
  <c r="U43" i="53"/>
  <c r="T43" i="53"/>
  <c r="R43" i="53"/>
  <c r="L43" i="53"/>
  <c r="F43" i="53"/>
  <c r="W42" i="53"/>
  <c r="V42" i="53"/>
  <c r="U42" i="53"/>
  <c r="T42" i="53"/>
  <c r="R42" i="53"/>
  <c r="L42" i="53"/>
  <c r="F42" i="53"/>
  <c r="W41" i="53"/>
  <c r="V41" i="53"/>
  <c r="U41" i="53"/>
  <c r="T41" i="53"/>
  <c r="R41" i="53"/>
  <c r="L41" i="53"/>
  <c r="F41" i="53"/>
  <c r="W40" i="53"/>
  <c r="V40" i="53"/>
  <c r="U40" i="53"/>
  <c r="T40" i="53"/>
  <c r="R40" i="53"/>
  <c r="L40" i="53"/>
  <c r="F40" i="53"/>
  <c r="W39" i="53"/>
  <c r="V39" i="53"/>
  <c r="U39" i="53"/>
  <c r="T39" i="53"/>
  <c r="R39" i="53"/>
  <c r="L39" i="53"/>
  <c r="F39" i="53"/>
  <c r="W38" i="53"/>
  <c r="V38" i="53"/>
  <c r="U38" i="53"/>
  <c r="T38" i="53"/>
  <c r="R38" i="53"/>
  <c r="L38" i="53"/>
  <c r="F38" i="53"/>
  <c r="W37" i="53"/>
  <c r="V37" i="53"/>
  <c r="U37" i="53"/>
  <c r="T37" i="53"/>
  <c r="R37" i="53"/>
  <c r="L37" i="53"/>
  <c r="W36" i="53"/>
  <c r="V36" i="53"/>
  <c r="U36" i="53"/>
  <c r="T36" i="53"/>
  <c r="R36" i="53"/>
  <c r="L36" i="53"/>
  <c r="F36" i="53"/>
  <c r="W35" i="53"/>
  <c r="V35" i="53"/>
  <c r="U35" i="53"/>
  <c r="T35" i="53"/>
  <c r="R35" i="53"/>
  <c r="L35" i="53"/>
  <c r="F35" i="53"/>
  <c r="W34" i="53"/>
  <c r="V34" i="53"/>
  <c r="U34" i="53"/>
  <c r="T34" i="53"/>
  <c r="R34" i="53"/>
  <c r="L34" i="53"/>
  <c r="F34" i="53"/>
  <c r="W33" i="53"/>
  <c r="V33" i="53"/>
  <c r="U33" i="53"/>
  <c r="T33" i="53"/>
  <c r="R33" i="53"/>
  <c r="L33" i="53"/>
  <c r="F33" i="53"/>
  <c r="W32" i="53"/>
  <c r="V32" i="53"/>
  <c r="U32" i="53"/>
  <c r="T32" i="53"/>
  <c r="R32" i="53"/>
  <c r="L32" i="53"/>
  <c r="F32" i="53"/>
  <c r="W31" i="53"/>
  <c r="V31" i="53"/>
  <c r="U31" i="53"/>
  <c r="T31" i="53"/>
  <c r="R31" i="53"/>
  <c r="L31" i="53"/>
  <c r="F31" i="53"/>
  <c r="E71" i="49"/>
  <c r="B71" i="51"/>
  <c r="C71" i="51"/>
  <c r="D71" i="51"/>
  <c r="E71" i="51"/>
  <c r="G71" i="51"/>
  <c r="H71" i="51"/>
  <c r="I71" i="51"/>
  <c r="J71" i="51"/>
  <c r="L71" i="51"/>
  <c r="M71" i="51"/>
  <c r="N71" i="51"/>
  <c r="O71" i="51"/>
  <c r="Q71" i="51"/>
  <c r="R71" i="51"/>
  <c r="S71" i="51"/>
  <c r="T71" i="51"/>
  <c r="V71" i="51"/>
  <c r="W71" i="51"/>
  <c r="X71" i="51"/>
  <c r="Y71" i="51"/>
  <c r="B57" i="50"/>
  <c r="C57" i="50"/>
  <c r="D57" i="50"/>
  <c r="B58" i="50"/>
  <c r="C58" i="50"/>
  <c r="D58" i="50"/>
  <c r="B59" i="50"/>
  <c r="C59" i="50"/>
  <c r="D59" i="50"/>
  <c r="B60" i="50"/>
  <c r="C60" i="50"/>
  <c r="D60" i="50"/>
  <c r="B61" i="50"/>
  <c r="C61" i="50"/>
  <c r="D61" i="50"/>
  <c r="B62" i="50"/>
  <c r="C62" i="50"/>
  <c r="D62" i="50"/>
  <c r="B63" i="50"/>
  <c r="C63" i="50"/>
  <c r="D63" i="50"/>
  <c r="B64" i="50"/>
  <c r="C64" i="50"/>
  <c r="D64" i="50"/>
  <c r="B65" i="50"/>
  <c r="C65" i="50"/>
  <c r="D65" i="50"/>
  <c r="B66" i="50"/>
  <c r="C66" i="50"/>
  <c r="D66" i="50"/>
  <c r="B67" i="50"/>
  <c r="C67" i="50"/>
  <c r="D67" i="50"/>
  <c r="B68" i="50"/>
  <c r="C68" i="50"/>
  <c r="D68" i="50"/>
  <c r="B69" i="50"/>
  <c r="C69" i="50"/>
  <c r="D69" i="50"/>
  <c r="B70" i="50"/>
  <c r="C70" i="50"/>
  <c r="D70" i="50"/>
  <c r="B71" i="50"/>
  <c r="C71" i="50"/>
  <c r="D71" i="50"/>
  <c r="G57" i="50"/>
  <c r="H57" i="50"/>
  <c r="I57" i="50"/>
  <c r="G58" i="50"/>
  <c r="H58" i="50"/>
  <c r="I58" i="50"/>
  <c r="G59" i="50"/>
  <c r="H59" i="50"/>
  <c r="I59" i="50"/>
  <c r="G60" i="50"/>
  <c r="H60" i="50"/>
  <c r="I60" i="50"/>
  <c r="G61" i="50"/>
  <c r="H61" i="50"/>
  <c r="I61" i="50"/>
  <c r="G62" i="50"/>
  <c r="H62" i="50"/>
  <c r="I62" i="50"/>
  <c r="G63" i="50"/>
  <c r="H63" i="50"/>
  <c r="I63" i="50"/>
  <c r="G64" i="50"/>
  <c r="H64" i="50"/>
  <c r="I64" i="50"/>
  <c r="G65" i="50"/>
  <c r="H65" i="50"/>
  <c r="I65" i="50"/>
  <c r="G66" i="50"/>
  <c r="H66" i="50"/>
  <c r="I66" i="50"/>
  <c r="G67" i="50"/>
  <c r="H67" i="50"/>
  <c r="I67" i="50"/>
  <c r="G68" i="50"/>
  <c r="H68" i="50"/>
  <c r="I68" i="50"/>
  <c r="G69" i="50"/>
  <c r="H69" i="50"/>
  <c r="I69" i="50"/>
  <c r="G70" i="50"/>
  <c r="H70" i="50"/>
  <c r="I70" i="50"/>
  <c r="G71" i="50"/>
  <c r="H71" i="50"/>
  <c r="I71" i="50"/>
  <c r="L57" i="50"/>
  <c r="M57" i="50"/>
  <c r="N57" i="50"/>
  <c r="L58" i="50"/>
  <c r="M58" i="50"/>
  <c r="N58" i="50"/>
  <c r="L59" i="50"/>
  <c r="M59" i="50"/>
  <c r="N59" i="50"/>
  <c r="L60" i="50"/>
  <c r="M60" i="50"/>
  <c r="N60" i="50"/>
  <c r="L61" i="50"/>
  <c r="M61" i="50"/>
  <c r="N61" i="50"/>
  <c r="L62" i="50"/>
  <c r="M62" i="50"/>
  <c r="N62" i="50"/>
  <c r="L63" i="50"/>
  <c r="M63" i="50"/>
  <c r="N63" i="50"/>
  <c r="L64" i="50"/>
  <c r="M64" i="50"/>
  <c r="N64" i="50"/>
  <c r="L65" i="50"/>
  <c r="M65" i="50"/>
  <c r="N65" i="50"/>
  <c r="L66" i="50"/>
  <c r="M66" i="50"/>
  <c r="N66" i="50"/>
  <c r="L67" i="50"/>
  <c r="M67" i="50"/>
  <c r="N67" i="50"/>
  <c r="L68" i="50"/>
  <c r="M68" i="50"/>
  <c r="N68" i="50"/>
  <c r="L69" i="50"/>
  <c r="M69" i="50"/>
  <c r="N69" i="50"/>
  <c r="L70" i="50"/>
  <c r="M70" i="50"/>
  <c r="N70" i="50"/>
  <c r="L71" i="50"/>
  <c r="M71" i="50"/>
  <c r="N71" i="50"/>
  <c r="Q57" i="50"/>
  <c r="R57" i="50"/>
  <c r="S57" i="50"/>
  <c r="Q58" i="50"/>
  <c r="R58" i="50"/>
  <c r="S58" i="50"/>
  <c r="Q59" i="50"/>
  <c r="R59" i="50"/>
  <c r="S59" i="50"/>
  <c r="Q60" i="50"/>
  <c r="R60" i="50"/>
  <c r="S60" i="50"/>
  <c r="Q61" i="50"/>
  <c r="R61" i="50"/>
  <c r="S61" i="50"/>
  <c r="Q62" i="50"/>
  <c r="R62" i="50"/>
  <c r="S62" i="50"/>
  <c r="Q63" i="50"/>
  <c r="R63" i="50"/>
  <c r="S63" i="50"/>
  <c r="Q64" i="50"/>
  <c r="R64" i="50"/>
  <c r="S64" i="50"/>
  <c r="Q65" i="50"/>
  <c r="R65" i="50"/>
  <c r="S65" i="50"/>
  <c r="Q66" i="50"/>
  <c r="R66" i="50"/>
  <c r="S66" i="50"/>
  <c r="Q67" i="50"/>
  <c r="R67" i="50"/>
  <c r="S67" i="50"/>
  <c r="Q68" i="50"/>
  <c r="R68" i="50"/>
  <c r="S68" i="50"/>
  <c r="Q69" i="50"/>
  <c r="R69" i="50"/>
  <c r="S69" i="50"/>
  <c r="Q70" i="50"/>
  <c r="R70" i="50"/>
  <c r="S70" i="50"/>
  <c r="Q71" i="50"/>
  <c r="R71" i="50"/>
  <c r="S71" i="50"/>
  <c r="V67" i="50"/>
  <c r="V68" i="50"/>
  <c r="V69" i="50"/>
  <c r="V70" i="50"/>
  <c r="V71" i="50"/>
  <c r="W68" i="50"/>
  <c r="W69" i="50"/>
  <c r="W70" i="50"/>
  <c r="W71" i="50"/>
  <c r="X71" i="50"/>
  <c r="B71" i="49"/>
  <c r="C71" i="49"/>
  <c r="D71" i="49"/>
  <c r="G71" i="49"/>
  <c r="H71" i="49"/>
  <c r="I71" i="49"/>
  <c r="J71" i="49"/>
  <c r="L71" i="49"/>
  <c r="M71" i="49"/>
  <c r="N71" i="49"/>
  <c r="O71" i="49"/>
  <c r="Q71" i="49"/>
  <c r="R71" i="49"/>
  <c r="S71" i="49"/>
  <c r="T71" i="49"/>
  <c r="V71" i="49"/>
  <c r="W71" i="49"/>
  <c r="X71" i="49"/>
  <c r="Y71" i="49"/>
  <c r="AA71" i="49"/>
  <c r="AB71" i="49"/>
  <c r="AC71" i="49"/>
  <c r="AD71" i="49"/>
  <c r="B67" i="48"/>
  <c r="C67" i="48"/>
  <c r="D67" i="48"/>
  <c r="E67" i="48"/>
  <c r="G67" i="48"/>
  <c r="H67" i="48"/>
  <c r="I67" i="48"/>
  <c r="N96" i="53" l="1"/>
  <c r="N100" i="53"/>
  <c r="H96" i="53"/>
  <c r="H100" i="53"/>
  <c r="I96" i="53"/>
  <c r="I100" i="53"/>
  <c r="J96" i="53"/>
  <c r="J100" i="53"/>
  <c r="O96" i="53"/>
  <c r="O100" i="53"/>
  <c r="P96" i="53"/>
  <c r="P100" i="53"/>
  <c r="I90" i="48"/>
  <c r="I94" i="48"/>
  <c r="H90" i="48"/>
  <c r="H94" i="48"/>
  <c r="G90" i="48"/>
  <c r="G94" i="48"/>
  <c r="B90" i="48"/>
  <c r="B94" i="48"/>
  <c r="E90" i="48"/>
  <c r="E94" i="48"/>
  <c r="D90" i="48"/>
  <c r="D94" i="48"/>
  <c r="C90" i="48"/>
  <c r="C94" i="48"/>
  <c r="Q96" i="53"/>
  <c r="Q100" i="53"/>
  <c r="K96" i="53"/>
  <c r="K100" i="53"/>
  <c r="E96" i="53"/>
  <c r="E100" i="53"/>
  <c r="P92" i="53"/>
  <c r="H83" i="53"/>
  <c r="J93" i="53"/>
  <c r="B80" i="53"/>
  <c r="B84" i="53"/>
  <c r="B86" i="53"/>
  <c r="B92" i="53"/>
  <c r="D88" i="53"/>
  <c r="D91" i="53"/>
  <c r="D92" i="53"/>
  <c r="D94" i="53"/>
  <c r="P83" i="53"/>
  <c r="T64" i="53"/>
  <c r="I89" i="53"/>
  <c r="K83" i="53"/>
  <c r="E84" i="53"/>
  <c r="C94" i="53"/>
  <c r="L66" i="53"/>
  <c r="F67" i="53"/>
  <c r="T70" i="53"/>
  <c r="F64" i="53"/>
  <c r="K89" i="53"/>
  <c r="H80" i="53"/>
  <c r="B83" i="53"/>
  <c r="N87" i="53"/>
  <c r="B89" i="53"/>
  <c r="N93" i="53"/>
  <c r="B95" i="53"/>
  <c r="O82" i="53"/>
  <c r="U67" i="53"/>
  <c r="J84" i="53"/>
  <c r="D85" i="53"/>
  <c r="D87" i="53"/>
  <c r="P87" i="53"/>
  <c r="D89" i="53"/>
  <c r="D93" i="53"/>
  <c r="P95" i="53"/>
  <c r="E80" i="53"/>
  <c r="E81" i="53"/>
  <c r="K92" i="53"/>
  <c r="N90" i="53"/>
  <c r="N84" i="53"/>
  <c r="P80" i="53"/>
  <c r="P86" i="53"/>
  <c r="Q81" i="53"/>
  <c r="Q82" i="53"/>
  <c r="Q86" i="53"/>
  <c r="Q88" i="53"/>
  <c r="Q92" i="53"/>
  <c r="P89" i="53"/>
  <c r="L64" i="53"/>
  <c r="L58" i="53"/>
  <c r="I86" i="53"/>
  <c r="I92" i="53"/>
  <c r="K82" i="53"/>
  <c r="K88" i="53"/>
  <c r="L57" i="53"/>
  <c r="J67" i="48"/>
  <c r="O80" i="53"/>
  <c r="O83" i="53"/>
  <c r="O86" i="53"/>
  <c r="O89" i="53"/>
  <c r="V71" i="53"/>
  <c r="T55" i="53"/>
  <c r="T58" i="53"/>
  <c r="V62" i="53"/>
  <c r="P91" i="53"/>
  <c r="R55" i="53"/>
  <c r="P90" i="53"/>
  <c r="U55" i="53"/>
  <c r="U57" i="53"/>
  <c r="V66" i="53"/>
  <c r="P93" i="53"/>
  <c r="P94" i="53"/>
  <c r="P88" i="53"/>
  <c r="N80" i="53"/>
  <c r="N83" i="53"/>
  <c r="V67" i="53"/>
  <c r="I93" i="53"/>
  <c r="I94" i="53"/>
  <c r="I83" i="53"/>
  <c r="H87" i="53"/>
  <c r="U58" i="53"/>
  <c r="T61" i="53"/>
  <c r="I87" i="53"/>
  <c r="L69" i="53"/>
  <c r="L70" i="53"/>
  <c r="I95" i="53"/>
  <c r="L61" i="53"/>
  <c r="I90" i="53"/>
  <c r="H81" i="53"/>
  <c r="V59" i="53"/>
  <c r="V60" i="53"/>
  <c r="L63" i="53"/>
  <c r="J89" i="53"/>
  <c r="T66" i="53"/>
  <c r="J90" i="53"/>
  <c r="H84" i="53"/>
  <c r="X31" i="53"/>
  <c r="J82" i="53"/>
  <c r="L67" i="53"/>
  <c r="J92" i="53"/>
  <c r="V56" i="53"/>
  <c r="J85" i="53"/>
  <c r="I88" i="53"/>
  <c r="H90" i="53"/>
  <c r="J87" i="53"/>
  <c r="I80" i="53"/>
  <c r="I91" i="53"/>
  <c r="H93" i="53"/>
  <c r="C84" i="53"/>
  <c r="V65" i="53"/>
  <c r="V70" i="53"/>
  <c r="U70" i="53"/>
  <c r="X40" i="53"/>
  <c r="C85" i="53"/>
  <c r="V63" i="53"/>
  <c r="D90" i="53"/>
  <c r="F70" i="53"/>
  <c r="D81" i="53"/>
  <c r="V64" i="53"/>
  <c r="C91" i="53"/>
  <c r="V68" i="53"/>
  <c r="V57" i="53"/>
  <c r="X37" i="53"/>
  <c r="X43" i="53"/>
  <c r="C88" i="53"/>
  <c r="U64" i="53"/>
  <c r="T67" i="53"/>
  <c r="V69" i="53"/>
  <c r="Q85" i="53"/>
  <c r="R68" i="53"/>
  <c r="Q91" i="53"/>
  <c r="X39" i="53"/>
  <c r="Q89" i="53"/>
  <c r="Q94" i="53"/>
  <c r="L55" i="53"/>
  <c r="K86" i="53"/>
  <c r="K85" i="53"/>
  <c r="K91" i="53"/>
  <c r="K94" i="53"/>
  <c r="X33" i="53"/>
  <c r="K80" i="53"/>
  <c r="X46" i="53"/>
  <c r="W63" i="53"/>
  <c r="W60" i="53"/>
  <c r="E89" i="53"/>
  <c r="E92" i="53"/>
  <c r="E95" i="53"/>
  <c r="X32" i="53"/>
  <c r="E90" i="53"/>
  <c r="E93" i="53"/>
  <c r="X45" i="53"/>
  <c r="X34" i="53"/>
  <c r="X36" i="53"/>
  <c r="X42" i="53"/>
  <c r="E83" i="53"/>
  <c r="X38" i="53"/>
  <c r="L60" i="53"/>
  <c r="W61" i="53"/>
  <c r="E85" i="53"/>
  <c r="E86" i="53"/>
  <c r="B87" i="53"/>
  <c r="F63" i="53"/>
  <c r="Q90" i="53"/>
  <c r="B93" i="53"/>
  <c r="F69" i="53"/>
  <c r="Q93" i="53"/>
  <c r="X35" i="53"/>
  <c r="F56" i="53"/>
  <c r="T56" i="53"/>
  <c r="J80" i="53"/>
  <c r="R56" i="53"/>
  <c r="K81" i="53"/>
  <c r="T57" i="53"/>
  <c r="V58" i="53"/>
  <c r="R58" i="53"/>
  <c r="D83" i="53"/>
  <c r="W59" i="53"/>
  <c r="F60" i="53"/>
  <c r="R60" i="53"/>
  <c r="F61" i="53"/>
  <c r="N85" i="53"/>
  <c r="U61" i="53"/>
  <c r="L62" i="53"/>
  <c r="C87" i="53"/>
  <c r="K87" i="53"/>
  <c r="T63" i="53"/>
  <c r="W64" i="53"/>
  <c r="E88" i="53"/>
  <c r="T65" i="53"/>
  <c r="L65" i="53"/>
  <c r="C90" i="53"/>
  <c r="K90" i="53"/>
  <c r="W67" i="53"/>
  <c r="E91" i="53"/>
  <c r="T68" i="53"/>
  <c r="L68" i="53"/>
  <c r="C93" i="53"/>
  <c r="K93" i="53"/>
  <c r="T69" i="53"/>
  <c r="W70" i="53"/>
  <c r="E94" i="53"/>
  <c r="T71" i="53"/>
  <c r="L71" i="53"/>
  <c r="J81" i="53"/>
  <c r="H86" i="53"/>
  <c r="E87" i="53"/>
  <c r="O92" i="53"/>
  <c r="J94" i="53"/>
  <c r="H95" i="53"/>
  <c r="N94" i="53"/>
  <c r="R70" i="53"/>
  <c r="Q95" i="53"/>
  <c r="C82" i="53"/>
  <c r="X47" i="53"/>
  <c r="V55" i="53"/>
  <c r="D80" i="53"/>
  <c r="W56" i="53"/>
  <c r="F57" i="53"/>
  <c r="R57" i="53"/>
  <c r="F58" i="53"/>
  <c r="N82" i="53"/>
  <c r="L59" i="53"/>
  <c r="I84" i="53"/>
  <c r="P84" i="53"/>
  <c r="B85" i="53"/>
  <c r="I85" i="53"/>
  <c r="P85" i="53"/>
  <c r="F62" i="53"/>
  <c r="T62" i="53"/>
  <c r="J86" i="53"/>
  <c r="R62" i="53"/>
  <c r="H88" i="53"/>
  <c r="O88" i="53"/>
  <c r="R65" i="53"/>
  <c r="W66" i="53"/>
  <c r="H91" i="53"/>
  <c r="O91" i="53"/>
  <c r="W69" i="53"/>
  <c r="H94" i="53"/>
  <c r="O94" i="53"/>
  <c r="J95" i="53"/>
  <c r="R71" i="53"/>
  <c r="N81" i="53"/>
  <c r="D82" i="53"/>
  <c r="J88" i="53"/>
  <c r="H89" i="53"/>
  <c r="O95" i="53"/>
  <c r="U56" i="53"/>
  <c r="C80" i="53"/>
  <c r="O85" i="53"/>
  <c r="N91" i="53"/>
  <c r="R67" i="53"/>
  <c r="Q83" i="53"/>
  <c r="Q84" i="53"/>
  <c r="U62" i="53"/>
  <c r="C86" i="53"/>
  <c r="R63" i="53"/>
  <c r="O87" i="53"/>
  <c r="B88" i="53"/>
  <c r="U65" i="53"/>
  <c r="F65" i="53"/>
  <c r="C89" i="53"/>
  <c r="B91" i="53"/>
  <c r="U68" i="53"/>
  <c r="F68" i="53"/>
  <c r="C92" i="53"/>
  <c r="R69" i="53"/>
  <c r="O93" i="53"/>
  <c r="B94" i="53"/>
  <c r="U71" i="53"/>
  <c r="F71" i="53"/>
  <c r="C95" i="53"/>
  <c r="K95" i="53"/>
  <c r="C81" i="53"/>
  <c r="H82" i="53"/>
  <c r="W58" i="53"/>
  <c r="E82" i="53"/>
  <c r="O84" i="53"/>
  <c r="H85" i="53"/>
  <c r="N88" i="53"/>
  <c r="R64" i="53"/>
  <c r="X44" i="53"/>
  <c r="W55" i="53"/>
  <c r="O81" i="53"/>
  <c r="W57" i="53"/>
  <c r="R66" i="53"/>
  <c r="O90" i="53"/>
  <c r="X41" i="53"/>
  <c r="F55" i="53"/>
  <c r="L56" i="53"/>
  <c r="B81" i="53"/>
  <c r="I81" i="53"/>
  <c r="P81" i="53"/>
  <c r="B82" i="53"/>
  <c r="I82" i="53"/>
  <c r="P82" i="53"/>
  <c r="F59" i="53"/>
  <c r="T59" i="53"/>
  <c r="J83" i="53"/>
  <c r="R59" i="53"/>
  <c r="D84" i="53"/>
  <c r="K84" i="53"/>
  <c r="T60" i="53"/>
  <c r="V61" i="53"/>
  <c r="R61" i="53"/>
  <c r="D86" i="53"/>
  <c r="N86" i="53"/>
  <c r="N89" i="53"/>
  <c r="N92" i="53"/>
  <c r="D95" i="53"/>
  <c r="N95" i="53"/>
  <c r="J91" i="53"/>
  <c r="H92" i="53"/>
  <c r="Q80" i="53"/>
  <c r="U59" i="53"/>
  <c r="C83" i="53"/>
  <c r="U60" i="53"/>
  <c r="Q87" i="53"/>
  <c r="B90" i="53"/>
  <c r="F66" i="53"/>
  <c r="W62" i="53"/>
  <c r="U63" i="53"/>
  <c r="W65" i="53"/>
  <c r="U66" i="53"/>
  <c r="W68" i="53"/>
  <c r="U69" i="53"/>
  <c r="W71" i="53"/>
  <c r="R47" i="52"/>
  <c r="R46" i="52"/>
  <c r="R45" i="52"/>
  <c r="R44" i="52"/>
  <c r="R43" i="52"/>
  <c r="R42" i="52"/>
  <c r="R41" i="52"/>
  <c r="R40" i="52"/>
  <c r="R39" i="52"/>
  <c r="R38" i="52"/>
  <c r="R37" i="52"/>
  <c r="R36" i="52"/>
  <c r="R35" i="52"/>
  <c r="R34" i="52"/>
  <c r="R33" i="52"/>
  <c r="R32" i="52"/>
  <c r="R31" i="52"/>
  <c r="Q71" i="52"/>
  <c r="Q70" i="52"/>
  <c r="Q69" i="52"/>
  <c r="L44" i="52"/>
  <c r="W43" i="52"/>
  <c r="K66" i="52"/>
  <c r="L38" i="52"/>
  <c r="K61" i="52"/>
  <c r="L36" i="52"/>
  <c r="L32" i="52"/>
  <c r="K55" i="52"/>
  <c r="L47" i="52"/>
  <c r="L46" i="52"/>
  <c r="L45" i="52"/>
  <c r="L41" i="52"/>
  <c r="L40" i="52"/>
  <c r="L39" i="52"/>
  <c r="L35" i="52"/>
  <c r="L34" i="52"/>
  <c r="L33" i="52"/>
  <c r="F4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31" i="52"/>
  <c r="C71" i="52"/>
  <c r="C96" i="52" s="1"/>
  <c r="P71" i="52"/>
  <c r="P96" i="52" s="1"/>
  <c r="O71" i="52"/>
  <c r="O96" i="52" s="1"/>
  <c r="N71" i="52"/>
  <c r="N96" i="52" s="1"/>
  <c r="K71" i="52"/>
  <c r="J71" i="52"/>
  <c r="J96" i="52" s="1"/>
  <c r="I71" i="52"/>
  <c r="I96" i="52" s="1"/>
  <c r="H71" i="52"/>
  <c r="H96" i="52" s="1"/>
  <c r="E71" i="52"/>
  <c r="D71" i="52"/>
  <c r="D96" i="52" s="1"/>
  <c r="B71" i="52"/>
  <c r="B96" i="52" s="1"/>
  <c r="V47" i="52"/>
  <c r="U47" i="52"/>
  <c r="T47" i="52"/>
  <c r="T32" i="52"/>
  <c r="T33" i="52"/>
  <c r="T34" i="52"/>
  <c r="T35" i="52"/>
  <c r="T36" i="52"/>
  <c r="T37" i="52"/>
  <c r="T38" i="52"/>
  <c r="T39" i="52"/>
  <c r="T40" i="52"/>
  <c r="T41" i="52"/>
  <c r="T42" i="52"/>
  <c r="T43" i="52"/>
  <c r="T44" i="52"/>
  <c r="T45" i="52"/>
  <c r="T46" i="52"/>
  <c r="P70" i="52"/>
  <c r="O70" i="52"/>
  <c r="N70" i="52"/>
  <c r="K70" i="52"/>
  <c r="J70" i="52"/>
  <c r="I70" i="52"/>
  <c r="H70" i="52"/>
  <c r="E70" i="52"/>
  <c r="D70" i="52"/>
  <c r="C70" i="52"/>
  <c r="B70" i="52"/>
  <c r="P69" i="52"/>
  <c r="O69" i="52"/>
  <c r="N69" i="52"/>
  <c r="K69" i="52"/>
  <c r="J69" i="52"/>
  <c r="I69" i="52"/>
  <c r="H69" i="52"/>
  <c r="E69" i="52"/>
  <c r="D69" i="52"/>
  <c r="C69" i="52"/>
  <c r="B69" i="52"/>
  <c r="Q68" i="52"/>
  <c r="P68" i="52"/>
  <c r="O68" i="52"/>
  <c r="N68" i="52"/>
  <c r="J68" i="52"/>
  <c r="I68" i="52"/>
  <c r="H68" i="52"/>
  <c r="E68" i="52"/>
  <c r="D68" i="52"/>
  <c r="C68" i="52"/>
  <c r="B68" i="52"/>
  <c r="Q67" i="52"/>
  <c r="P67" i="52"/>
  <c r="O67" i="52"/>
  <c r="N67" i="52"/>
  <c r="J67" i="52"/>
  <c r="I67" i="52"/>
  <c r="H67" i="52"/>
  <c r="E67" i="52"/>
  <c r="D67" i="52"/>
  <c r="C67" i="52"/>
  <c r="B67" i="52"/>
  <c r="Q66" i="52"/>
  <c r="P66" i="52"/>
  <c r="O66" i="52"/>
  <c r="N66" i="52"/>
  <c r="J66" i="52"/>
  <c r="I66" i="52"/>
  <c r="H66" i="52"/>
  <c r="E66" i="52"/>
  <c r="D66" i="52"/>
  <c r="C66" i="52"/>
  <c r="B66" i="52"/>
  <c r="Q65" i="52"/>
  <c r="P65" i="52"/>
  <c r="O65" i="52"/>
  <c r="N65" i="52"/>
  <c r="K65" i="52"/>
  <c r="J65" i="52"/>
  <c r="I65" i="52"/>
  <c r="H65" i="52"/>
  <c r="E65" i="52"/>
  <c r="D65" i="52"/>
  <c r="C65" i="52"/>
  <c r="B65" i="52"/>
  <c r="Q64" i="52"/>
  <c r="P64" i="52"/>
  <c r="O64" i="52"/>
  <c r="N64" i="52"/>
  <c r="K64" i="52"/>
  <c r="J64" i="52"/>
  <c r="I64" i="52"/>
  <c r="H64" i="52"/>
  <c r="E64" i="52"/>
  <c r="D64" i="52"/>
  <c r="C64" i="52"/>
  <c r="B64" i="52"/>
  <c r="Q63" i="52"/>
  <c r="P63" i="52"/>
  <c r="O63" i="52"/>
  <c r="N63" i="52"/>
  <c r="K63" i="52"/>
  <c r="J63" i="52"/>
  <c r="I63" i="52"/>
  <c r="H63" i="52"/>
  <c r="E63" i="52"/>
  <c r="D63" i="52"/>
  <c r="C63" i="52"/>
  <c r="B63" i="52"/>
  <c r="Q62" i="52"/>
  <c r="P62" i="52"/>
  <c r="O62" i="52"/>
  <c r="N62" i="52"/>
  <c r="J62" i="52"/>
  <c r="I62" i="52"/>
  <c r="H62" i="52"/>
  <c r="E62" i="52"/>
  <c r="D62" i="52"/>
  <c r="C62" i="52"/>
  <c r="B62" i="52"/>
  <c r="Q61" i="52"/>
  <c r="P61" i="52"/>
  <c r="O61" i="52"/>
  <c r="N61" i="52"/>
  <c r="J61" i="52"/>
  <c r="I61" i="52"/>
  <c r="H61" i="52"/>
  <c r="E61" i="52"/>
  <c r="D61" i="52"/>
  <c r="C61" i="52"/>
  <c r="B61" i="52"/>
  <c r="Q60" i="52"/>
  <c r="P60" i="52"/>
  <c r="O60" i="52"/>
  <c r="N60" i="52"/>
  <c r="J60" i="52"/>
  <c r="I60" i="52"/>
  <c r="H60" i="52"/>
  <c r="E60" i="52"/>
  <c r="D60" i="52"/>
  <c r="C60" i="52"/>
  <c r="B60" i="52"/>
  <c r="Q59" i="52"/>
  <c r="P59" i="52"/>
  <c r="O59" i="52"/>
  <c r="N59" i="52"/>
  <c r="K59" i="52"/>
  <c r="J59" i="52"/>
  <c r="I59" i="52"/>
  <c r="H59" i="52"/>
  <c r="E59" i="52"/>
  <c r="D59" i="52"/>
  <c r="C59" i="52"/>
  <c r="B59" i="52"/>
  <c r="Q58" i="52"/>
  <c r="P58" i="52"/>
  <c r="O58" i="52"/>
  <c r="N58" i="52"/>
  <c r="K58" i="52"/>
  <c r="J58" i="52"/>
  <c r="I58" i="52"/>
  <c r="H58" i="52"/>
  <c r="E58" i="52"/>
  <c r="D58" i="52"/>
  <c r="C58" i="52"/>
  <c r="B58" i="52"/>
  <c r="Q57" i="52"/>
  <c r="P57" i="52"/>
  <c r="O57" i="52"/>
  <c r="N57" i="52"/>
  <c r="K57" i="52"/>
  <c r="J57" i="52"/>
  <c r="I57" i="52"/>
  <c r="H57" i="52"/>
  <c r="E57" i="52"/>
  <c r="D57" i="52"/>
  <c r="C57" i="52"/>
  <c r="B57" i="52"/>
  <c r="Q56" i="52"/>
  <c r="P56" i="52"/>
  <c r="O56" i="52"/>
  <c r="N56" i="52"/>
  <c r="J56" i="52"/>
  <c r="I56" i="52"/>
  <c r="H56" i="52"/>
  <c r="E56" i="52"/>
  <c r="D56" i="52"/>
  <c r="C56" i="52"/>
  <c r="B56" i="52"/>
  <c r="P55" i="52"/>
  <c r="O55" i="52"/>
  <c r="N55" i="52"/>
  <c r="J55" i="52"/>
  <c r="I55" i="52"/>
  <c r="H55" i="52"/>
  <c r="E55" i="52"/>
  <c r="D55" i="52"/>
  <c r="C55" i="52"/>
  <c r="B55" i="52"/>
  <c r="W46" i="52"/>
  <c r="V46" i="52"/>
  <c r="U46" i="52"/>
  <c r="V45" i="52"/>
  <c r="U45" i="52"/>
  <c r="W44" i="52"/>
  <c r="V44" i="52"/>
  <c r="U44" i="52"/>
  <c r="V43" i="52"/>
  <c r="U43" i="52"/>
  <c r="V42" i="52"/>
  <c r="U42" i="52"/>
  <c r="W41" i="52"/>
  <c r="V41" i="52"/>
  <c r="U41" i="52"/>
  <c r="W40" i="52"/>
  <c r="V40" i="52"/>
  <c r="U40" i="52"/>
  <c r="W39" i="52"/>
  <c r="V39" i="52"/>
  <c r="U39" i="52"/>
  <c r="W38" i="52"/>
  <c r="V38" i="52"/>
  <c r="U38" i="52"/>
  <c r="V37" i="52"/>
  <c r="U37" i="52"/>
  <c r="W36" i="52"/>
  <c r="V36" i="52"/>
  <c r="U36" i="52"/>
  <c r="W35" i="52"/>
  <c r="V35" i="52"/>
  <c r="U35" i="52"/>
  <c r="W34" i="52"/>
  <c r="V34" i="52"/>
  <c r="U34" i="52"/>
  <c r="W33" i="52"/>
  <c r="V33" i="52"/>
  <c r="U33" i="52"/>
  <c r="W32" i="52"/>
  <c r="V32" i="52"/>
  <c r="U32" i="52"/>
  <c r="V31" i="52"/>
  <c r="U31" i="52"/>
  <c r="T31" i="52"/>
  <c r="G66" i="48"/>
  <c r="H66" i="48"/>
  <c r="I66" i="48"/>
  <c r="B53" i="48"/>
  <c r="C53" i="48"/>
  <c r="D53" i="48"/>
  <c r="B54" i="48"/>
  <c r="C54" i="48"/>
  <c r="D54" i="48"/>
  <c r="B55" i="48"/>
  <c r="C55" i="48"/>
  <c r="D55" i="48"/>
  <c r="B56" i="48"/>
  <c r="C56" i="48"/>
  <c r="D56" i="48"/>
  <c r="B57" i="48"/>
  <c r="C57" i="48"/>
  <c r="D57" i="48"/>
  <c r="B58" i="48"/>
  <c r="C58" i="48"/>
  <c r="D58" i="48"/>
  <c r="B59" i="48"/>
  <c r="C59" i="48"/>
  <c r="D59" i="48"/>
  <c r="B60" i="48"/>
  <c r="C60" i="48"/>
  <c r="D60" i="48"/>
  <c r="B61" i="48"/>
  <c r="C61" i="48"/>
  <c r="D61" i="48"/>
  <c r="B62" i="48"/>
  <c r="C62" i="48"/>
  <c r="D62" i="48"/>
  <c r="B63" i="48"/>
  <c r="C63" i="48"/>
  <c r="D63" i="48"/>
  <c r="B64" i="48"/>
  <c r="C64" i="48"/>
  <c r="D64" i="48"/>
  <c r="B65" i="48"/>
  <c r="C65" i="48"/>
  <c r="D65" i="48"/>
  <c r="B66" i="48"/>
  <c r="C66" i="48"/>
  <c r="D66" i="48"/>
  <c r="E66" i="48"/>
  <c r="T96" i="53" l="1"/>
  <c r="T100" i="53"/>
  <c r="V96" i="53"/>
  <c r="V100" i="53"/>
  <c r="U96" i="53"/>
  <c r="U100" i="53"/>
  <c r="J90" i="48"/>
  <c r="J94" i="48"/>
  <c r="Q96" i="52"/>
  <c r="Q100" i="52"/>
  <c r="E96" i="52"/>
  <c r="E100" i="52"/>
  <c r="K96" i="52"/>
  <c r="K100" i="52"/>
  <c r="R96" i="53"/>
  <c r="R100" i="53"/>
  <c r="L96" i="53"/>
  <c r="L100" i="53"/>
  <c r="W96" i="53"/>
  <c r="W100" i="53"/>
  <c r="F96" i="53"/>
  <c r="F100" i="53"/>
  <c r="E89" i="48"/>
  <c r="C89" i="48"/>
  <c r="D89" i="48"/>
  <c r="B89" i="48"/>
  <c r="L89" i="53"/>
  <c r="R80" i="53"/>
  <c r="G89" i="48"/>
  <c r="H89" i="48"/>
  <c r="I89" i="48"/>
  <c r="L91" i="53"/>
  <c r="L86" i="53"/>
  <c r="U91" i="53"/>
  <c r="U92" i="53"/>
  <c r="L80" i="53"/>
  <c r="F89" i="53"/>
  <c r="L88" i="53"/>
  <c r="L83" i="53"/>
  <c r="L81" i="53"/>
  <c r="W86" i="53"/>
  <c r="U93" i="53"/>
  <c r="X67" i="53"/>
  <c r="U82" i="53"/>
  <c r="U80" i="53"/>
  <c r="L94" i="53"/>
  <c r="F92" i="53"/>
  <c r="F81" i="53"/>
  <c r="W92" i="53"/>
  <c r="L92" i="53"/>
  <c r="F94" i="53"/>
  <c r="V95" i="53"/>
  <c r="L82" i="53"/>
  <c r="W90" i="53"/>
  <c r="U88" i="53"/>
  <c r="V91" i="53"/>
  <c r="W84" i="53"/>
  <c r="V87" i="53"/>
  <c r="U83" i="53"/>
  <c r="V94" i="53"/>
  <c r="V88" i="53"/>
  <c r="R81" i="53"/>
  <c r="V80" i="53"/>
  <c r="R87" i="53"/>
  <c r="T91" i="53"/>
  <c r="V92" i="53"/>
  <c r="V89" i="53"/>
  <c r="R84" i="53"/>
  <c r="V84" i="53"/>
  <c r="R89" i="53"/>
  <c r="L87" i="53"/>
  <c r="U89" i="53"/>
  <c r="V85" i="53"/>
  <c r="U81" i="53"/>
  <c r="V93" i="53"/>
  <c r="V81" i="53"/>
  <c r="U86" i="53"/>
  <c r="F90" i="53"/>
  <c r="X55" i="53"/>
  <c r="U87" i="53"/>
  <c r="F83" i="53"/>
  <c r="F85" i="53"/>
  <c r="V82" i="53"/>
  <c r="V90" i="53"/>
  <c r="R93" i="53"/>
  <c r="R88" i="53"/>
  <c r="R94" i="53"/>
  <c r="W88" i="53"/>
  <c r="W81" i="53"/>
  <c r="R91" i="53"/>
  <c r="R82" i="53"/>
  <c r="L93" i="53"/>
  <c r="W85" i="53"/>
  <c r="W94" i="53"/>
  <c r="F80" i="53"/>
  <c r="W80" i="53"/>
  <c r="W89" i="53"/>
  <c r="X60" i="53"/>
  <c r="T84" i="53"/>
  <c r="T86" i="53"/>
  <c r="X62" i="53"/>
  <c r="X56" i="53"/>
  <c r="T80" i="53"/>
  <c r="U95" i="53"/>
  <c r="F86" i="53"/>
  <c r="X69" i="53"/>
  <c r="T93" i="53"/>
  <c r="X57" i="53"/>
  <c r="T81" i="53"/>
  <c r="X66" i="53"/>
  <c r="U84" i="53"/>
  <c r="X59" i="53"/>
  <c r="T83" i="53"/>
  <c r="R90" i="53"/>
  <c r="W82" i="53"/>
  <c r="T92" i="53"/>
  <c r="X68" i="53"/>
  <c r="V83" i="53"/>
  <c r="W87" i="53"/>
  <c r="L95" i="53"/>
  <c r="X63" i="53"/>
  <c r="T87" i="53"/>
  <c r="F87" i="53"/>
  <c r="U90" i="53"/>
  <c r="R83" i="53"/>
  <c r="T82" i="53"/>
  <c r="R95" i="53"/>
  <c r="W93" i="53"/>
  <c r="F82" i="53"/>
  <c r="U94" i="53"/>
  <c r="W91" i="53"/>
  <c r="F84" i="53"/>
  <c r="X70" i="53"/>
  <c r="X64" i="53"/>
  <c r="V86" i="53"/>
  <c r="R92" i="53"/>
  <c r="W95" i="53"/>
  <c r="F95" i="53"/>
  <c r="T95" i="53"/>
  <c r="X71" i="53"/>
  <c r="T89" i="53"/>
  <c r="X65" i="53"/>
  <c r="L84" i="53"/>
  <c r="T90" i="53"/>
  <c r="T85" i="53"/>
  <c r="R85" i="53"/>
  <c r="F91" i="53"/>
  <c r="F88" i="53"/>
  <c r="R86" i="53"/>
  <c r="U85" i="53"/>
  <c r="X61" i="53"/>
  <c r="W83" i="53"/>
  <c r="F93" i="53"/>
  <c r="L85" i="53"/>
  <c r="T94" i="53"/>
  <c r="T88" i="53"/>
  <c r="X58" i="53"/>
  <c r="L90" i="53"/>
  <c r="J95" i="52"/>
  <c r="H83" i="52"/>
  <c r="H95" i="52"/>
  <c r="D83" i="52"/>
  <c r="C90" i="52"/>
  <c r="B85" i="52"/>
  <c r="B95" i="52"/>
  <c r="F71" i="52"/>
  <c r="B80" i="52"/>
  <c r="C95" i="52"/>
  <c r="X39" i="52"/>
  <c r="D95" i="52"/>
  <c r="U71" i="52"/>
  <c r="U96" i="52" s="1"/>
  <c r="H89" i="52"/>
  <c r="E90" i="52"/>
  <c r="H84" i="52"/>
  <c r="H93" i="52"/>
  <c r="J83" i="52"/>
  <c r="J93" i="52"/>
  <c r="T71" i="52"/>
  <c r="T96" i="52" s="1"/>
  <c r="I95" i="52"/>
  <c r="H87" i="52"/>
  <c r="Q85" i="52"/>
  <c r="V71" i="52"/>
  <c r="V96" i="52" s="1"/>
  <c r="U58" i="52"/>
  <c r="V58" i="52"/>
  <c r="R58" i="52"/>
  <c r="N84" i="52"/>
  <c r="O95" i="52"/>
  <c r="P95" i="52"/>
  <c r="Q83" i="52"/>
  <c r="Q92" i="52"/>
  <c r="N95" i="52"/>
  <c r="Q81" i="52"/>
  <c r="T59" i="52"/>
  <c r="N86" i="52"/>
  <c r="O87" i="52"/>
  <c r="O89" i="52"/>
  <c r="O85" i="52"/>
  <c r="Q90" i="52"/>
  <c r="T63" i="52"/>
  <c r="T65" i="52"/>
  <c r="N92" i="52"/>
  <c r="O92" i="52"/>
  <c r="Q87" i="52"/>
  <c r="P82" i="52"/>
  <c r="P92" i="52"/>
  <c r="W47" i="52"/>
  <c r="X47" i="52" s="1"/>
  <c r="Q95" i="52"/>
  <c r="W45" i="52"/>
  <c r="X45" i="52" s="1"/>
  <c r="Q94" i="52"/>
  <c r="K90" i="52"/>
  <c r="K95" i="52"/>
  <c r="W71" i="52"/>
  <c r="W42" i="52"/>
  <c r="X42" i="52" s="1"/>
  <c r="L31" i="52"/>
  <c r="L37" i="52"/>
  <c r="L43" i="52"/>
  <c r="L42" i="52"/>
  <c r="W31" i="52"/>
  <c r="X31" i="52" s="1"/>
  <c r="W37" i="52"/>
  <c r="X37" i="52" s="1"/>
  <c r="K56" i="52"/>
  <c r="K80" i="52" s="1"/>
  <c r="K82" i="52"/>
  <c r="K60" i="52"/>
  <c r="K84" i="52" s="1"/>
  <c r="K62" i="52"/>
  <c r="K86" i="52" s="1"/>
  <c r="K89" i="52"/>
  <c r="K67" i="52"/>
  <c r="W67" i="52" s="1"/>
  <c r="K68" i="52"/>
  <c r="W68" i="52" s="1"/>
  <c r="L71" i="52"/>
  <c r="L100" i="52" s="1"/>
  <c r="E95" i="52"/>
  <c r="R71" i="52"/>
  <c r="U55" i="52"/>
  <c r="O80" i="52"/>
  <c r="R70" i="52"/>
  <c r="O91" i="52"/>
  <c r="P83" i="52"/>
  <c r="P87" i="52"/>
  <c r="P90" i="52"/>
  <c r="U59" i="52"/>
  <c r="I84" i="52"/>
  <c r="I86" i="52"/>
  <c r="U63" i="52"/>
  <c r="I88" i="52"/>
  <c r="I90" i="52"/>
  <c r="U67" i="52"/>
  <c r="J87" i="52"/>
  <c r="L69" i="52"/>
  <c r="J84" i="52"/>
  <c r="L57" i="52"/>
  <c r="T58" i="52"/>
  <c r="T55" i="52"/>
  <c r="Q80" i="52"/>
  <c r="L61" i="52"/>
  <c r="T62" i="52"/>
  <c r="K88" i="52"/>
  <c r="D91" i="52"/>
  <c r="P91" i="52"/>
  <c r="I92" i="52"/>
  <c r="C93" i="52"/>
  <c r="O93" i="52"/>
  <c r="I94" i="52"/>
  <c r="H81" i="52"/>
  <c r="R56" i="52"/>
  <c r="H80" i="52"/>
  <c r="D93" i="52"/>
  <c r="P93" i="52"/>
  <c r="L55" i="52"/>
  <c r="F67" i="52"/>
  <c r="I82" i="52"/>
  <c r="P85" i="52"/>
  <c r="R62" i="52"/>
  <c r="B90" i="52"/>
  <c r="K94" i="52"/>
  <c r="C84" i="52"/>
  <c r="U62" i="52"/>
  <c r="B88" i="52"/>
  <c r="U65" i="52"/>
  <c r="D80" i="52"/>
  <c r="I80" i="52"/>
  <c r="O81" i="52"/>
  <c r="J80" i="52"/>
  <c r="D81" i="52"/>
  <c r="P81" i="52"/>
  <c r="J82" i="52"/>
  <c r="K83" i="52"/>
  <c r="Q84" i="52"/>
  <c r="D88" i="52"/>
  <c r="R64" i="52"/>
  <c r="B92" i="52"/>
  <c r="B94" i="52"/>
  <c r="P94" i="52"/>
  <c r="Q88" i="52"/>
  <c r="P89" i="52"/>
  <c r="O83" i="52"/>
  <c r="I91" i="52"/>
  <c r="C80" i="52"/>
  <c r="F64" i="52"/>
  <c r="X35" i="52"/>
  <c r="X44" i="52"/>
  <c r="D85" i="52"/>
  <c r="D87" i="52"/>
  <c r="F60" i="52"/>
  <c r="D92" i="52"/>
  <c r="X34" i="52"/>
  <c r="C82" i="52"/>
  <c r="T64" i="52"/>
  <c r="F56" i="52"/>
  <c r="C89" i="52"/>
  <c r="B91" i="52"/>
  <c r="B84" i="52"/>
  <c r="D89" i="52"/>
  <c r="C91" i="52"/>
  <c r="B93" i="52"/>
  <c r="C94" i="52"/>
  <c r="V55" i="52"/>
  <c r="B88" i="48"/>
  <c r="J66" i="48"/>
  <c r="F61" i="52"/>
  <c r="E81" i="52"/>
  <c r="E83" i="52"/>
  <c r="X43" i="52"/>
  <c r="E92" i="52"/>
  <c r="E89" i="52"/>
  <c r="X32" i="52"/>
  <c r="X36" i="52"/>
  <c r="X38" i="52"/>
  <c r="W61" i="52"/>
  <c r="F65" i="52"/>
  <c r="F66" i="52"/>
  <c r="X40" i="52"/>
  <c r="W57" i="52"/>
  <c r="F59" i="52"/>
  <c r="E91" i="52"/>
  <c r="E80" i="52"/>
  <c r="F57" i="52"/>
  <c r="X33" i="52"/>
  <c r="F55" i="52"/>
  <c r="E85" i="52"/>
  <c r="E87" i="52"/>
  <c r="E93" i="52"/>
  <c r="N93" i="52"/>
  <c r="R69" i="52"/>
  <c r="L58" i="52"/>
  <c r="V59" i="52"/>
  <c r="C87" i="52"/>
  <c r="L63" i="52"/>
  <c r="J88" i="52"/>
  <c r="V64" i="52"/>
  <c r="U64" i="52"/>
  <c r="V65" i="52"/>
  <c r="H90" i="52"/>
  <c r="L66" i="52"/>
  <c r="R66" i="52"/>
  <c r="P80" i="52"/>
  <c r="I81" i="52"/>
  <c r="B82" i="52"/>
  <c r="O82" i="52"/>
  <c r="B87" i="52"/>
  <c r="Q89" i="52"/>
  <c r="D94" i="52"/>
  <c r="W55" i="52"/>
  <c r="W59" i="52"/>
  <c r="R60" i="52"/>
  <c r="N87" i="52"/>
  <c r="R63" i="52"/>
  <c r="W65" i="52"/>
  <c r="T66" i="52"/>
  <c r="F68" i="52"/>
  <c r="F69" i="52"/>
  <c r="J81" i="52"/>
  <c r="I83" i="52"/>
  <c r="O84" i="52"/>
  <c r="H85" i="52"/>
  <c r="B89" i="52"/>
  <c r="Q91" i="52"/>
  <c r="E94" i="52"/>
  <c r="N81" i="52"/>
  <c r="R57" i="52"/>
  <c r="W63" i="52"/>
  <c r="T56" i="52"/>
  <c r="W58" i="52"/>
  <c r="C83" i="52"/>
  <c r="L59" i="52"/>
  <c r="T60" i="52"/>
  <c r="L65" i="52"/>
  <c r="J90" i="52"/>
  <c r="V66" i="52"/>
  <c r="U66" i="52"/>
  <c r="V67" i="52"/>
  <c r="H92" i="52"/>
  <c r="R68" i="52"/>
  <c r="D82" i="52"/>
  <c r="P84" i="52"/>
  <c r="I85" i="52"/>
  <c r="B86" i="52"/>
  <c r="O86" i="52"/>
  <c r="N88" i="52"/>
  <c r="Q93" i="52"/>
  <c r="N82" i="52"/>
  <c r="R55" i="52"/>
  <c r="U56" i="52"/>
  <c r="U57" i="52"/>
  <c r="F58" i="52"/>
  <c r="N83" i="52"/>
  <c r="R59" i="52"/>
  <c r="U60" i="52"/>
  <c r="U61" i="52"/>
  <c r="F62" i="52"/>
  <c r="Q86" i="52"/>
  <c r="F63" i="52"/>
  <c r="N89" i="52"/>
  <c r="R65" i="52"/>
  <c r="T67" i="52"/>
  <c r="T68" i="52"/>
  <c r="U69" i="52"/>
  <c r="F70" i="52"/>
  <c r="E82" i="52"/>
  <c r="D84" i="52"/>
  <c r="J85" i="52"/>
  <c r="C86" i="52"/>
  <c r="P86" i="52"/>
  <c r="I87" i="52"/>
  <c r="O88" i="52"/>
  <c r="N90" i="52"/>
  <c r="N85" i="52"/>
  <c r="R61" i="52"/>
  <c r="V56" i="52"/>
  <c r="V57" i="52"/>
  <c r="H82" i="52"/>
  <c r="Q82" i="52"/>
  <c r="V60" i="52"/>
  <c r="V61" i="52"/>
  <c r="H86" i="52"/>
  <c r="W64" i="52"/>
  <c r="J92" i="52"/>
  <c r="V68" i="52"/>
  <c r="U68" i="52"/>
  <c r="V69" i="52"/>
  <c r="H94" i="52"/>
  <c r="L70" i="52"/>
  <c r="E84" i="52"/>
  <c r="D86" i="52"/>
  <c r="C88" i="52"/>
  <c r="P88" i="52"/>
  <c r="I89" i="52"/>
  <c r="O90" i="52"/>
  <c r="H91" i="52"/>
  <c r="X41" i="52"/>
  <c r="X46" i="52"/>
  <c r="T57" i="52"/>
  <c r="T61" i="52"/>
  <c r="N91" i="52"/>
  <c r="R67" i="52"/>
  <c r="T69" i="52"/>
  <c r="W69" i="52"/>
  <c r="T70" i="52"/>
  <c r="B81" i="52"/>
  <c r="E86" i="52"/>
  <c r="J89" i="52"/>
  <c r="N94" i="52"/>
  <c r="C81" i="52"/>
  <c r="C85" i="52"/>
  <c r="J86" i="52"/>
  <c r="V62" i="52"/>
  <c r="V63" i="52"/>
  <c r="H88" i="52"/>
  <c r="L64" i="52"/>
  <c r="W66" i="52"/>
  <c r="J94" i="52"/>
  <c r="V70" i="52"/>
  <c r="U70" i="52"/>
  <c r="N80" i="52"/>
  <c r="B83" i="52"/>
  <c r="E88" i="52"/>
  <c r="D90" i="52"/>
  <c r="J91" i="52"/>
  <c r="C92" i="52"/>
  <c r="I93" i="52"/>
  <c r="O94" i="52"/>
  <c r="W70" i="52"/>
  <c r="AC70" i="49"/>
  <c r="AB70" i="49"/>
  <c r="AA70" i="49"/>
  <c r="X70" i="49"/>
  <c r="W70" i="49"/>
  <c r="V70" i="49"/>
  <c r="S70" i="49"/>
  <c r="R70" i="49"/>
  <c r="Q70" i="49"/>
  <c r="N70" i="49"/>
  <c r="M70" i="49"/>
  <c r="L70" i="49"/>
  <c r="I70" i="49"/>
  <c r="H70" i="49"/>
  <c r="G70" i="49"/>
  <c r="R96" i="52" l="1"/>
  <c r="R100" i="52"/>
  <c r="F96" i="52"/>
  <c r="F100" i="52"/>
  <c r="W96" i="52"/>
  <c r="W100" i="52"/>
  <c r="X96" i="53"/>
  <c r="X100" i="53"/>
  <c r="J89" i="48"/>
  <c r="L96" i="52"/>
  <c r="L95" i="52"/>
  <c r="X91" i="53"/>
  <c r="X92" i="53"/>
  <c r="X80" i="53"/>
  <c r="X85" i="53"/>
  <c r="X94" i="53"/>
  <c r="X88" i="53"/>
  <c r="X83" i="53"/>
  <c r="X86" i="53"/>
  <c r="X87" i="53"/>
  <c r="X81" i="53"/>
  <c r="X89" i="53"/>
  <c r="X93" i="53"/>
  <c r="X95" i="53"/>
  <c r="X90" i="53"/>
  <c r="X82" i="53"/>
  <c r="X84" i="53"/>
  <c r="R80" i="52"/>
  <c r="R81" i="52"/>
  <c r="F95" i="52"/>
  <c r="U95" i="52"/>
  <c r="F81" i="52"/>
  <c r="T95" i="52"/>
  <c r="R83" i="52"/>
  <c r="L67" i="52"/>
  <c r="L56" i="52"/>
  <c r="W56" i="52"/>
  <c r="W80" i="52" s="1"/>
  <c r="L68" i="52"/>
  <c r="K92" i="52"/>
  <c r="X71" i="52"/>
  <c r="K91" i="52"/>
  <c r="U83" i="52"/>
  <c r="V95" i="52"/>
  <c r="U82" i="52"/>
  <c r="V87" i="52"/>
  <c r="R86" i="52"/>
  <c r="T87" i="52"/>
  <c r="V83" i="52"/>
  <c r="U88" i="52"/>
  <c r="R87" i="52"/>
  <c r="T83" i="52"/>
  <c r="T89" i="52"/>
  <c r="W95" i="52"/>
  <c r="V80" i="52"/>
  <c r="R90" i="52"/>
  <c r="R95" i="52"/>
  <c r="W62" i="52"/>
  <c r="W86" i="52" s="1"/>
  <c r="L82" i="52"/>
  <c r="K81" i="52"/>
  <c r="K93" i="52"/>
  <c r="K87" i="52"/>
  <c r="K85" i="52"/>
  <c r="L60" i="52"/>
  <c r="W60" i="52"/>
  <c r="W84" i="52" s="1"/>
  <c r="L62" i="52"/>
  <c r="W88" i="52"/>
  <c r="F80" i="52"/>
  <c r="V84" i="52"/>
  <c r="U80" i="52"/>
  <c r="U92" i="52"/>
  <c r="U89" i="52"/>
  <c r="V90" i="52"/>
  <c r="U87" i="52"/>
  <c r="U84" i="52"/>
  <c r="T86" i="52"/>
  <c r="R85" i="52"/>
  <c r="R89" i="52"/>
  <c r="T88" i="52"/>
  <c r="F92" i="52"/>
  <c r="F90" i="52"/>
  <c r="U90" i="52"/>
  <c r="L90" i="52"/>
  <c r="V92" i="52"/>
  <c r="U93" i="52"/>
  <c r="V81" i="52"/>
  <c r="U85" i="52"/>
  <c r="V89" i="52"/>
  <c r="F89" i="52"/>
  <c r="F84" i="52"/>
  <c r="F85" i="52"/>
  <c r="X55" i="52"/>
  <c r="F93" i="52"/>
  <c r="W82" i="52"/>
  <c r="W89" i="52"/>
  <c r="F86" i="52"/>
  <c r="W93" i="52"/>
  <c r="F91" i="52"/>
  <c r="T81" i="52"/>
  <c r="X57" i="52"/>
  <c r="T92" i="52"/>
  <c r="X68" i="52"/>
  <c r="T80" i="52"/>
  <c r="T90" i="52"/>
  <c r="X66" i="52"/>
  <c r="V94" i="52"/>
  <c r="U91" i="52"/>
  <c r="X69" i="52"/>
  <c r="T93" i="52"/>
  <c r="X65" i="52"/>
  <c r="U94" i="52"/>
  <c r="F94" i="52"/>
  <c r="T94" i="52"/>
  <c r="X70" i="52"/>
  <c r="L88" i="52"/>
  <c r="R91" i="52"/>
  <c r="L94" i="52"/>
  <c r="X67" i="52"/>
  <c r="T91" i="52"/>
  <c r="R92" i="52"/>
  <c r="L89" i="52"/>
  <c r="R84" i="52"/>
  <c r="R93" i="52"/>
  <c r="V82" i="52"/>
  <c r="X58" i="52"/>
  <c r="W90" i="52"/>
  <c r="W91" i="52"/>
  <c r="V85" i="52"/>
  <c r="W83" i="52"/>
  <c r="V88" i="52"/>
  <c r="R94" i="52"/>
  <c r="T82" i="52"/>
  <c r="W94" i="52"/>
  <c r="X61" i="52"/>
  <c r="T85" i="52"/>
  <c r="V93" i="52"/>
  <c r="F82" i="52"/>
  <c r="F83" i="52"/>
  <c r="T84" i="52"/>
  <c r="X64" i="52"/>
  <c r="R88" i="52"/>
  <c r="V86" i="52"/>
  <c r="R82" i="52"/>
  <c r="F88" i="52"/>
  <c r="F87" i="52"/>
  <c r="U81" i="52"/>
  <c r="V91" i="52"/>
  <c r="L83" i="52"/>
  <c r="W92" i="52"/>
  <c r="X63" i="52"/>
  <c r="X59" i="52"/>
  <c r="U86" i="52"/>
  <c r="D70" i="49"/>
  <c r="C70" i="49"/>
  <c r="B70" i="49"/>
  <c r="X96" i="52" l="1"/>
  <c r="X100" i="52"/>
  <c r="L87" i="52"/>
  <c r="L84" i="52"/>
  <c r="L80" i="52"/>
  <c r="L91" i="52"/>
  <c r="L92" i="52"/>
  <c r="L93" i="52"/>
  <c r="L81" i="52"/>
  <c r="X56" i="52"/>
  <c r="X81" i="52" s="1"/>
  <c r="W81" i="52"/>
  <c r="L85" i="52"/>
  <c r="X95" i="52"/>
  <c r="W87" i="52"/>
  <c r="X62" i="52"/>
  <c r="X86" i="52" s="1"/>
  <c r="X60" i="52"/>
  <c r="X84" i="52" s="1"/>
  <c r="W85" i="52"/>
  <c r="L86" i="52"/>
  <c r="X82" i="52"/>
  <c r="X92" i="52"/>
  <c r="X88" i="52"/>
  <c r="X89" i="52"/>
  <c r="X83" i="52"/>
  <c r="X93" i="52"/>
  <c r="X90" i="52"/>
  <c r="X94" i="52"/>
  <c r="X91" i="52"/>
  <c r="D88" i="48"/>
  <c r="C88" i="48"/>
  <c r="X70" i="51"/>
  <c r="W70" i="51"/>
  <c r="V70" i="51"/>
  <c r="S70" i="51"/>
  <c r="R70" i="51"/>
  <c r="Q70" i="51"/>
  <c r="N70" i="51"/>
  <c r="M70" i="51"/>
  <c r="L70" i="51"/>
  <c r="I70" i="51"/>
  <c r="H70" i="51"/>
  <c r="G70" i="51"/>
  <c r="D70" i="51"/>
  <c r="C70" i="51"/>
  <c r="B70" i="51"/>
  <c r="X70" i="50"/>
  <c r="T71" i="50" l="1"/>
  <c r="X80" i="52"/>
  <c r="X87" i="52"/>
  <c r="X85" i="52"/>
  <c r="X69" i="51"/>
  <c r="W69" i="51"/>
  <c r="V69" i="51"/>
  <c r="S69" i="51"/>
  <c r="R69" i="51"/>
  <c r="Q69" i="51"/>
  <c r="N69" i="51"/>
  <c r="M69" i="51"/>
  <c r="L69" i="51"/>
  <c r="I69" i="51"/>
  <c r="H69" i="51"/>
  <c r="G69" i="51"/>
  <c r="D69" i="51"/>
  <c r="C69" i="51"/>
  <c r="B69" i="51"/>
  <c r="X68" i="51"/>
  <c r="W68" i="51"/>
  <c r="V68" i="51"/>
  <c r="S68" i="51"/>
  <c r="R68" i="51"/>
  <c r="Q68" i="51"/>
  <c r="N68" i="51"/>
  <c r="M68" i="51"/>
  <c r="L68" i="51"/>
  <c r="I68" i="51"/>
  <c r="H68" i="51"/>
  <c r="G68" i="51"/>
  <c r="D68" i="51"/>
  <c r="C68" i="51"/>
  <c r="B68" i="51"/>
  <c r="X67" i="51"/>
  <c r="W67" i="51"/>
  <c r="V67" i="51"/>
  <c r="S67" i="51"/>
  <c r="R67" i="51"/>
  <c r="Q67" i="51"/>
  <c r="N67" i="51"/>
  <c r="M67" i="51"/>
  <c r="L67" i="51"/>
  <c r="I67" i="51"/>
  <c r="H67" i="51"/>
  <c r="G67" i="51"/>
  <c r="D67" i="51"/>
  <c r="C67" i="51"/>
  <c r="B67" i="51"/>
  <c r="X66" i="51"/>
  <c r="W66" i="51"/>
  <c r="V66" i="51"/>
  <c r="S66" i="51"/>
  <c r="R66" i="51"/>
  <c r="Q66" i="51"/>
  <c r="N66" i="51"/>
  <c r="M66" i="51"/>
  <c r="L66" i="51"/>
  <c r="I66" i="51"/>
  <c r="H66" i="51"/>
  <c r="G66" i="51"/>
  <c r="D66" i="51"/>
  <c r="C66" i="51"/>
  <c r="B66" i="51"/>
  <c r="X65" i="51"/>
  <c r="W65" i="51"/>
  <c r="V65" i="51"/>
  <c r="S65" i="51"/>
  <c r="R65" i="51"/>
  <c r="Q65" i="51"/>
  <c r="N65" i="51"/>
  <c r="M65" i="51"/>
  <c r="L65" i="51"/>
  <c r="I65" i="51"/>
  <c r="H65" i="51"/>
  <c r="G65" i="51"/>
  <c r="D65" i="51"/>
  <c r="C65" i="51"/>
  <c r="B65" i="51"/>
  <c r="X64" i="51"/>
  <c r="W64" i="51"/>
  <c r="V64" i="51"/>
  <c r="S64" i="51"/>
  <c r="R64" i="51"/>
  <c r="Q64" i="51"/>
  <c r="N64" i="51"/>
  <c r="M64" i="51"/>
  <c r="L64" i="51"/>
  <c r="I64" i="51"/>
  <c r="H64" i="51"/>
  <c r="G64" i="51"/>
  <c r="D64" i="51"/>
  <c r="C64" i="51"/>
  <c r="B64" i="51"/>
  <c r="X63" i="51"/>
  <c r="W63" i="51"/>
  <c r="V63" i="51"/>
  <c r="S63" i="51"/>
  <c r="R63" i="51"/>
  <c r="Q63" i="51"/>
  <c r="N63" i="51"/>
  <c r="M63" i="51"/>
  <c r="L63" i="51"/>
  <c r="I63" i="51"/>
  <c r="H63" i="51"/>
  <c r="G63" i="51"/>
  <c r="D63" i="51"/>
  <c r="C63" i="51"/>
  <c r="B63" i="51"/>
  <c r="X62" i="51"/>
  <c r="W62" i="51"/>
  <c r="V62" i="51"/>
  <c r="S62" i="51"/>
  <c r="R62" i="51"/>
  <c r="Q62" i="51"/>
  <c r="N62" i="51"/>
  <c r="M62" i="51"/>
  <c r="L62" i="51"/>
  <c r="I62" i="51"/>
  <c r="H62" i="51"/>
  <c r="G62" i="51"/>
  <c r="D62" i="51"/>
  <c r="C62" i="51"/>
  <c r="B62" i="51"/>
  <c r="X61" i="51"/>
  <c r="W61" i="51"/>
  <c r="V61" i="51"/>
  <c r="S61" i="51"/>
  <c r="R61" i="51"/>
  <c r="Q61" i="51"/>
  <c r="N61" i="51"/>
  <c r="M61" i="51"/>
  <c r="L61" i="51"/>
  <c r="I61" i="51"/>
  <c r="H61" i="51"/>
  <c r="G61" i="51"/>
  <c r="D61" i="51"/>
  <c r="C61" i="51"/>
  <c r="B61" i="51"/>
  <c r="X60" i="51"/>
  <c r="W60" i="51"/>
  <c r="V60" i="51"/>
  <c r="S60" i="51"/>
  <c r="R60" i="51"/>
  <c r="Q60" i="51"/>
  <c r="N60" i="51"/>
  <c r="M60" i="51"/>
  <c r="L60" i="51"/>
  <c r="I60" i="51"/>
  <c r="H60" i="51"/>
  <c r="G60" i="51"/>
  <c r="D60" i="51"/>
  <c r="C60" i="51"/>
  <c r="B60" i="51"/>
  <c r="X59" i="51"/>
  <c r="W59" i="51"/>
  <c r="V59" i="51"/>
  <c r="S59" i="51"/>
  <c r="R59" i="51"/>
  <c r="Q59" i="51"/>
  <c r="N59" i="51"/>
  <c r="M59" i="51"/>
  <c r="L59" i="51"/>
  <c r="I59" i="51"/>
  <c r="H59" i="51"/>
  <c r="G59" i="51"/>
  <c r="D59" i="51"/>
  <c r="C59" i="51"/>
  <c r="B59" i="51"/>
  <c r="X58" i="51"/>
  <c r="W58" i="51"/>
  <c r="V58" i="51"/>
  <c r="S58" i="51"/>
  <c r="R58" i="51"/>
  <c r="Q58" i="51"/>
  <c r="N58" i="51"/>
  <c r="M58" i="51"/>
  <c r="L58" i="51"/>
  <c r="I58" i="51"/>
  <c r="H58" i="51"/>
  <c r="G58" i="51"/>
  <c r="D58" i="51"/>
  <c r="C58" i="51"/>
  <c r="B58" i="51"/>
  <c r="X57" i="51"/>
  <c r="W57" i="51"/>
  <c r="V57" i="51"/>
  <c r="S57" i="51"/>
  <c r="R57" i="51"/>
  <c r="Q57" i="51"/>
  <c r="N57" i="51"/>
  <c r="M57" i="51"/>
  <c r="L57" i="51"/>
  <c r="I57" i="51"/>
  <c r="H57" i="51"/>
  <c r="G57" i="51"/>
  <c r="D57" i="51"/>
  <c r="C57" i="51"/>
  <c r="B57" i="51"/>
  <c r="X56" i="51"/>
  <c r="W56" i="51"/>
  <c r="V56" i="51"/>
  <c r="S56" i="51"/>
  <c r="R56" i="51"/>
  <c r="Q56" i="51"/>
  <c r="N56" i="51"/>
  <c r="M56" i="51"/>
  <c r="L56" i="51"/>
  <c r="I56" i="51"/>
  <c r="H56" i="51"/>
  <c r="G56" i="51"/>
  <c r="D56" i="51"/>
  <c r="C56" i="51"/>
  <c r="B56" i="51"/>
  <c r="Y70" i="51"/>
  <c r="T70" i="51"/>
  <c r="O70" i="51"/>
  <c r="J70" i="51"/>
  <c r="E70" i="51"/>
  <c r="AD70" i="49"/>
  <c r="Y70" i="49"/>
  <c r="T70" i="49"/>
  <c r="O70" i="49"/>
  <c r="J70" i="49"/>
  <c r="T69" i="50"/>
  <c r="T63" i="50"/>
  <c r="T57" i="50"/>
  <c r="O64" i="50"/>
  <c r="O58" i="50"/>
  <c r="J65" i="50"/>
  <c r="J59" i="50"/>
  <c r="X69" i="50"/>
  <c r="X68" i="50"/>
  <c r="X67" i="50"/>
  <c r="W67" i="50"/>
  <c r="X66" i="50"/>
  <c r="W66" i="50"/>
  <c r="V66" i="50"/>
  <c r="X65" i="50"/>
  <c r="W65" i="50"/>
  <c r="V65" i="50"/>
  <c r="X64" i="50"/>
  <c r="W64" i="50"/>
  <c r="V64" i="50"/>
  <c r="X63" i="50"/>
  <c r="W63" i="50"/>
  <c r="V63" i="50"/>
  <c r="X62" i="50"/>
  <c r="W62" i="50"/>
  <c r="V62" i="50"/>
  <c r="X61" i="50"/>
  <c r="W61" i="50"/>
  <c r="V61" i="50"/>
  <c r="X60" i="50"/>
  <c r="W60" i="50"/>
  <c r="V60" i="50"/>
  <c r="X59" i="50"/>
  <c r="W59" i="50"/>
  <c r="V59" i="50"/>
  <c r="X58" i="50"/>
  <c r="W58" i="50"/>
  <c r="V58" i="50"/>
  <c r="X57" i="50"/>
  <c r="W57" i="50"/>
  <c r="V57" i="50"/>
  <c r="X56" i="50"/>
  <c r="W56" i="50"/>
  <c r="V56" i="50"/>
  <c r="S56" i="50"/>
  <c r="R56" i="50"/>
  <c r="Q56" i="50"/>
  <c r="N56" i="50"/>
  <c r="M56" i="50"/>
  <c r="L56" i="50"/>
  <c r="I56" i="50"/>
  <c r="H56" i="50"/>
  <c r="G56" i="50"/>
  <c r="D56" i="50"/>
  <c r="C56" i="50"/>
  <c r="B56" i="50"/>
  <c r="E67" i="50"/>
  <c r="E61" i="50"/>
  <c r="L56" i="49"/>
  <c r="AC69" i="49"/>
  <c r="AB69" i="49"/>
  <c r="AA69" i="49"/>
  <c r="AC68" i="49"/>
  <c r="AB68" i="49"/>
  <c r="AA68" i="49"/>
  <c r="AC67" i="49"/>
  <c r="AB67" i="49"/>
  <c r="AA67" i="49"/>
  <c r="AC66" i="49"/>
  <c r="AB66" i="49"/>
  <c r="AA66" i="49"/>
  <c r="AC65" i="49"/>
  <c r="AB65" i="49"/>
  <c r="AA65" i="49"/>
  <c r="AC64" i="49"/>
  <c r="AB64" i="49"/>
  <c r="AA64" i="49"/>
  <c r="AC63" i="49"/>
  <c r="AB63" i="49"/>
  <c r="AA63" i="49"/>
  <c r="AC62" i="49"/>
  <c r="AB62" i="49"/>
  <c r="AA62" i="49"/>
  <c r="AC61" i="49"/>
  <c r="AB61" i="49"/>
  <c r="AA61" i="49"/>
  <c r="AC60" i="49"/>
  <c r="AB60" i="49"/>
  <c r="AA60" i="49"/>
  <c r="AC59" i="49"/>
  <c r="AB59" i="49"/>
  <c r="AA59" i="49"/>
  <c r="AC58" i="49"/>
  <c r="AB58" i="49"/>
  <c r="AA58" i="49"/>
  <c r="AC57" i="49"/>
  <c r="AB57" i="49"/>
  <c r="AA57" i="49"/>
  <c r="AC56" i="49"/>
  <c r="AB56" i="49"/>
  <c r="AA56" i="49"/>
  <c r="X69" i="49"/>
  <c r="W69" i="49"/>
  <c r="V69" i="49"/>
  <c r="X68" i="49"/>
  <c r="W68" i="49"/>
  <c r="V68" i="49"/>
  <c r="X67" i="49"/>
  <c r="W67" i="49"/>
  <c r="V67" i="49"/>
  <c r="X66" i="49"/>
  <c r="W66" i="49"/>
  <c r="V66" i="49"/>
  <c r="X65" i="49"/>
  <c r="W65" i="49"/>
  <c r="V65" i="49"/>
  <c r="X64" i="49"/>
  <c r="W64" i="49"/>
  <c r="V64" i="49"/>
  <c r="X63" i="49"/>
  <c r="W63" i="49"/>
  <c r="V63" i="49"/>
  <c r="X62" i="49"/>
  <c r="W62" i="49"/>
  <c r="V62" i="49"/>
  <c r="X61" i="49"/>
  <c r="W61" i="49"/>
  <c r="V61" i="49"/>
  <c r="X60" i="49"/>
  <c r="W60" i="49"/>
  <c r="V60" i="49"/>
  <c r="X59" i="49"/>
  <c r="W59" i="49"/>
  <c r="V59" i="49"/>
  <c r="X58" i="49"/>
  <c r="W58" i="49"/>
  <c r="V58" i="49"/>
  <c r="X57" i="49"/>
  <c r="W57" i="49"/>
  <c r="V57" i="49"/>
  <c r="X56" i="49"/>
  <c r="W56" i="49"/>
  <c r="V56" i="49"/>
  <c r="S69" i="49"/>
  <c r="R69" i="49"/>
  <c r="Q69" i="49"/>
  <c r="S68" i="49"/>
  <c r="R68" i="49"/>
  <c r="Q68" i="49"/>
  <c r="S67" i="49"/>
  <c r="R67" i="49"/>
  <c r="Q67" i="49"/>
  <c r="S66" i="49"/>
  <c r="R66" i="49"/>
  <c r="Q66" i="49"/>
  <c r="S65" i="49"/>
  <c r="R65" i="49"/>
  <c r="Q65" i="49"/>
  <c r="S64" i="49"/>
  <c r="R64" i="49"/>
  <c r="Q64" i="49"/>
  <c r="S63" i="49"/>
  <c r="R63" i="49"/>
  <c r="Q63" i="49"/>
  <c r="S62" i="49"/>
  <c r="R62" i="49"/>
  <c r="Q62" i="49"/>
  <c r="S61" i="49"/>
  <c r="R61" i="49"/>
  <c r="Q61" i="49"/>
  <c r="S60" i="49"/>
  <c r="R60" i="49"/>
  <c r="Q60" i="49"/>
  <c r="S59" i="49"/>
  <c r="R59" i="49"/>
  <c r="Q59" i="49"/>
  <c r="S58" i="49"/>
  <c r="R58" i="49"/>
  <c r="Q58" i="49"/>
  <c r="S57" i="49"/>
  <c r="R57" i="49"/>
  <c r="Q57" i="49"/>
  <c r="S56" i="49"/>
  <c r="R56" i="49"/>
  <c r="Q56" i="49"/>
  <c r="N69" i="49"/>
  <c r="M69" i="49"/>
  <c r="L69" i="49"/>
  <c r="N68" i="49"/>
  <c r="M68" i="49"/>
  <c r="L68" i="49"/>
  <c r="N67" i="49"/>
  <c r="M67" i="49"/>
  <c r="L67" i="49"/>
  <c r="N66" i="49"/>
  <c r="M66" i="49"/>
  <c r="L66" i="49"/>
  <c r="N65" i="49"/>
  <c r="M65" i="49"/>
  <c r="L65" i="49"/>
  <c r="N64" i="49"/>
  <c r="M64" i="49"/>
  <c r="L64" i="49"/>
  <c r="N63" i="49"/>
  <c r="M63" i="49"/>
  <c r="L63" i="49"/>
  <c r="N62" i="49"/>
  <c r="M62" i="49"/>
  <c r="L62" i="49"/>
  <c r="N61" i="49"/>
  <c r="M61" i="49"/>
  <c r="L61" i="49"/>
  <c r="N60" i="49"/>
  <c r="M60" i="49"/>
  <c r="L60" i="49"/>
  <c r="N59" i="49"/>
  <c r="M59" i="49"/>
  <c r="L59" i="49"/>
  <c r="N58" i="49"/>
  <c r="M58" i="49"/>
  <c r="L58" i="49"/>
  <c r="N57" i="49"/>
  <c r="M57" i="49"/>
  <c r="L57" i="49"/>
  <c r="N56" i="49"/>
  <c r="M56" i="49"/>
  <c r="D69" i="49"/>
  <c r="C69" i="49"/>
  <c r="D68" i="49"/>
  <c r="C68" i="49"/>
  <c r="D67" i="49"/>
  <c r="C67" i="49"/>
  <c r="B67" i="49"/>
  <c r="D66" i="49"/>
  <c r="C66" i="49"/>
  <c r="B66" i="49"/>
  <c r="D65" i="49"/>
  <c r="C65" i="49"/>
  <c r="B65" i="49"/>
  <c r="D64" i="49"/>
  <c r="C64" i="49"/>
  <c r="B64" i="49"/>
  <c r="D63" i="49"/>
  <c r="C63" i="49"/>
  <c r="B63" i="49"/>
  <c r="D62" i="49"/>
  <c r="C62" i="49"/>
  <c r="B62" i="49"/>
  <c r="D61" i="49"/>
  <c r="C61" i="49"/>
  <c r="B61" i="49"/>
  <c r="D60" i="49"/>
  <c r="C60" i="49"/>
  <c r="B60" i="49"/>
  <c r="D59" i="49"/>
  <c r="C59" i="49"/>
  <c r="B59" i="49"/>
  <c r="D58" i="49"/>
  <c r="C58" i="49"/>
  <c r="B58" i="49"/>
  <c r="D57" i="49"/>
  <c r="C57" i="49"/>
  <c r="B57" i="49"/>
  <c r="I56" i="49"/>
  <c r="D56" i="49"/>
  <c r="C56" i="49"/>
  <c r="B56" i="49"/>
  <c r="E70" i="49"/>
  <c r="I68" i="49"/>
  <c r="I67" i="49"/>
  <c r="H67" i="49"/>
  <c r="I66" i="49"/>
  <c r="I65" i="49"/>
  <c r="H65" i="49"/>
  <c r="I64" i="49"/>
  <c r="I63" i="49"/>
  <c r="H63" i="49"/>
  <c r="G63" i="49"/>
  <c r="I62" i="49"/>
  <c r="H61" i="49"/>
  <c r="G61" i="49"/>
  <c r="I59" i="49"/>
  <c r="H59" i="49"/>
  <c r="I57" i="49"/>
  <c r="G57" i="49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G53" i="48"/>
  <c r="H53" i="48"/>
  <c r="I53" i="48"/>
  <c r="G54" i="48"/>
  <c r="H54" i="48"/>
  <c r="I54" i="48"/>
  <c r="G55" i="48"/>
  <c r="H55" i="48"/>
  <c r="I55" i="48"/>
  <c r="G56" i="48"/>
  <c r="H56" i="48"/>
  <c r="I56" i="48"/>
  <c r="G57" i="48"/>
  <c r="H57" i="48"/>
  <c r="I57" i="48"/>
  <c r="G58" i="48"/>
  <c r="H58" i="48"/>
  <c r="I58" i="48"/>
  <c r="G59" i="48"/>
  <c r="H59" i="48"/>
  <c r="I59" i="48"/>
  <c r="G60" i="48"/>
  <c r="H60" i="48"/>
  <c r="I60" i="48"/>
  <c r="G61" i="48"/>
  <c r="H61" i="48"/>
  <c r="I61" i="48"/>
  <c r="G62" i="48"/>
  <c r="H62" i="48"/>
  <c r="I62" i="48"/>
  <c r="G63" i="48"/>
  <c r="H63" i="48"/>
  <c r="I63" i="48"/>
  <c r="G64" i="48"/>
  <c r="H64" i="48"/>
  <c r="I64" i="48"/>
  <c r="G65" i="48"/>
  <c r="H65" i="48"/>
  <c r="I65" i="48"/>
  <c r="B76" i="48"/>
  <c r="C76" i="48"/>
  <c r="D76" i="48"/>
  <c r="B77" i="48"/>
  <c r="C77" i="48"/>
  <c r="D77" i="48"/>
  <c r="B78" i="48"/>
  <c r="C78" i="48"/>
  <c r="D78" i="48"/>
  <c r="B79" i="48"/>
  <c r="C79" i="48"/>
  <c r="D79" i="48"/>
  <c r="B80" i="48"/>
  <c r="C80" i="48"/>
  <c r="D80" i="48"/>
  <c r="B81" i="48"/>
  <c r="C81" i="48"/>
  <c r="D81" i="48"/>
  <c r="B82" i="48"/>
  <c r="C82" i="48"/>
  <c r="D82" i="48"/>
  <c r="B83" i="48"/>
  <c r="C83" i="48"/>
  <c r="D83" i="48"/>
  <c r="B84" i="48"/>
  <c r="C84" i="48"/>
  <c r="D84" i="48"/>
  <c r="B85" i="48"/>
  <c r="C85" i="48"/>
  <c r="D85" i="48"/>
  <c r="B86" i="48"/>
  <c r="C86" i="48"/>
  <c r="D86" i="48"/>
  <c r="B87" i="48"/>
  <c r="C87" i="48"/>
  <c r="D87" i="48"/>
  <c r="H88" i="48" l="1"/>
  <c r="E88" i="48"/>
  <c r="I88" i="48"/>
  <c r="E64" i="50"/>
  <c r="O61" i="50"/>
  <c r="O67" i="50"/>
  <c r="T60" i="50"/>
  <c r="E62" i="50"/>
  <c r="J60" i="50"/>
  <c r="J66" i="50"/>
  <c r="O59" i="50"/>
  <c r="O65" i="50"/>
  <c r="T58" i="50"/>
  <c r="T64" i="50"/>
  <c r="E58" i="50"/>
  <c r="J62" i="50"/>
  <c r="T66" i="50"/>
  <c r="E57" i="50"/>
  <c r="E63" i="50"/>
  <c r="J61" i="50"/>
  <c r="J67" i="50"/>
  <c r="O60" i="50"/>
  <c r="O66" i="50"/>
  <c r="T59" i="50"/>
  <c r="T65" i="50"/>
  <c r="E59" i="50"/>
  <c r="E65" i="50"/>
  <c r="J57" i="50"/>
  <c r="J63" i="50"/>
  <c r="O62" i="50"/>
  <c r="T61" i="50"/>
  <c r="T67" i="50"/>
  <c r="E60" i="50"/>
  <c r="E66" i="50"/>
  <c r="J58" i="50"/>
  <c r="J64" i="50"/>
  <c r="O57" i="50"/>
  <c r="O63" i="50"/>
  <c r="T62" i="50"/>
  <c r="T68" i="50"/>
  <c r="T70" i="50"/>
  <c r="Y56" i="50"/>
  <c r="Y56" i="51"/>
  <c r="O66" i="51"/>
  <c r="G79" i="48"/>
  <c r="E78" i="48"/>
  <c r="E82" i="48"/>
  <c r="E80" i="48"/>
  <c r="E76" i="48"/>
  <c r="T67" i="49"/>
  <c r="O60" i="49"/>
  <c r="Y58" i="51"/>
  <c r="T67" i="51"/>
  <c r="T61" i="51"/>
  <c r="T63" i="51"/>
  <c r="O56" i="51"/>
  <c r="J61" i="51"/>
  <c r="J63" i="51"/>
  <c r="Y66" i="50"/>
  <c r="Y59" i="50"/>
  <c r="T56" i="50"/>
  <c r="O56" i="50"/>
  <c r="J56" i="50"/>
  <c r="AD64" i="49"/>
  <c r="AD67" i="49"/>
  <c r="Y63" i="49"/>
  <c r="Y57" i="49"/>
  <c r="Y65" i="49"/>
  <c r="Y59" i="49"/>
  <c r="Y62" i="49"/>
  <c r="T61" i="49"/>
  <c r="O61" i="49"/>
  <c r="O68" i="49"/>
  <c r="Y64" i="51"/>
  <c r="Y59" i="51"/>
  <c r="Y66" i="51"/>
  <c r="O61" i="51"/>
  <c r="O60" i="51"/>
  <c r="O58" i="51"/>
  <c r="O64" i="51"/>
  <c r="J66" i="51"/>
  <c r="J57" i="51"/>
  <c r="J58" i="51"/>
  <c r="J65" i="51"/>
  <c r="E63" i="51"/>
  <c r="E62" i="51"/>
  <c r="E60" i="51"/>
  <c r="Y64" i="50"/>
  <c r="Y60" i="50"/>
  <c r="Y63" i="50"/>
  <c r="Y67" i="50"/>
  <c r="I83" i="48"/>
  <c r="G85" i="48"/>
  <c r="G86" i="48"/>
  <c r="G87" i="48"/>
  <c r="G88" i="48"/>
  <c r="T69" i="49"/>
  <c r="O69" i="49"/>
  <c r="E86" i="48"/>
  <c r="I79" i="48"/>
  <c r="I81" i="48"/>
  <c r="I85" i="48"/>
  <c r="J69" i="51"/>
  <c r="O68" i="51"/>
  <c r="Y68" i="51"/>
  <c r="E68" i="51"/>
  <c r="Y68" i="50"/>
  <c r="T63" i="49"/>
  <c r="Y56" i="49"/>
  <c r="Y64" i="49"/>
  <c r="T58" i="49"/>
  <c r="T66" i="49"/>
  <c r="Y58" i="49"/>
  <c r="Y66" i="49"/>
  <c r="AD59" i="49"/>
  <c r="O58" i="49"/>
  <c r="O66" i="49"/>
  <c r="T59" i="49"/>
  <c r="Y60" i="49"/>
  <c r="Y68" i="49"/>
  <c r="AD61" i="49"/>
  <c r="Y69" i="49"/>
  <c r="E63" i="49"/>
  <c r="AD58" i="49"/>
  <c r="AD66" i="49"/>
  <c r="T57" i="51"/>
  <c r="J59" i="51"/>
  <c r="Y60" i="51"/>
  <c r="T65" i="51"/>
  <c r="J67" i="51"/>
  <c r="Y61" i="49"/>
  <c r="O57" i="49"/>
  <c r="O65" i="49"/>
  <c r="AD60" i="49"/>
  <c r="AD68" i="49"/>
  <c r="E56" i="49"/>
  <c r="I87" i="48"/>
  <c r="E61" i="49"/>
  <c r="E67" i="49"/>
  <c r="AD56" i="49"/>
  <c r="E57" i="51"/>
  <c r="J60" i="51"/>
  <c r="O63" i="51"/>
  <c r="E65" i="51"/>
  <c r="J68" i="51"/>
  <c r="T69" i="51"/>
  <c r="H86" i="48"/>
  <c r="H84" i="48"/>
  <c r="H82" i="48"/>
  <c r="H80" i="48"/>
  <c r="H78" i="48"/>
  <c r="H76" i="48"/>
  <c r="O62" i="49"/>
  <c r="E79" i="48"/>
  <c r="AD62" i="49"/>
  <c r="G80" i="48"/>
  <c r="G78" i="48"/>
  <c r="G76" i="48"/>
  <c r="Y67" i="49"/>
  <c r="O56" i="49"/>
  <c r="O64" i="49"/>
  <c r="T57" i="49"/>
  <c r="T65" i="49"/>
  <c r="T60" i="51"/>
  <c r="Y63" i="51"/>
  <c r="T68" i="51"/>
  <c r="Y62" i="51"/>
  <c r="Y61" i="51"/>
  <c r="Y69" i="51"/>
  <c r="T59" i="51"/>
  <c r="T56" i="51"/>
  <c r="T64" i="51"/>
  <c r="T58" i="51"/>
  <c r="T66" i="51"/>
  <c r="O57" i="51"/>
  <c r="O65" i="51"/>
  <c r="O62" i="51"/>
  <c r="J62" i="51"/>
  <c r="E59" i="51"/>
  <c r="E67" i="51"/>
  <c r="E56" i="51"/>
  <c r="E64" i="51"/>
  <c r="E58" i="51"/>
  <c r="E66" i="51"/>
  <c r="J56" i="51"/>
  <c r="Y57" i="51"/>
  <c r="O59" i="51"/>
  <c r="E61" i="51"/>
  <c r="T62" i="51"/>
  <c r="J64" i="51"/>
  <c r="Y65" i="51"/>
  <c r="O67" i="51"/>
  <c r="Y67" i="51"/>
  <c r="E69" i="51"/>
  <c r="O69" i="51"/>
  <c r="Y61" i="50"/>
  <c r="Y65" i="50"/>
  <c r="Y57" i="50"/>
  <c r="Y62" i="50"/>
  <c r="AD57" i="49"/>
  <c r="AD63" i="49"/>
  <c r="AD65" i="49"/>
  <c r="AD69" i="49"/>
  <c r="T56" i="49"/>
  <c r="T60" i="49"/>
  <c r="T62" i="49"/>
  <c r="T64" i="49"/>
  <c r="T68" i="49"/>
  <c r="O59" i="49"/>
  <c r="O63" i="49"/>
  <c r="O67" i="49"/>
  <c r="Y58" i="50"/>
  <c r="E56" i="50"/>
  <c r="E65" i="49"/>
  <c r="E59" i="49"/>
  <c r="G56" i="49"/>
  <c r="E62" i="49"/>
  <c r="G58" i="49"/>
  <c r="G62" i="49"/>
  <c r="E66" i="49"/>
  <c r="H58" i="49"/>
  <c r="H60" i="49"/>
  <c r="H62" i="49"/>
  <c r="H64" i="49"/>
  <c r="G66" i="49"/>
  <c r="G68" i="49"/>
  <c r="E60" i="49"/>
  <c r="H56" i="49"/>
  <c r="G60" i="49"/>
  <c r="G64" i="49"/>
  <c r="H66" i="49"/>
  <c r="H68" i="49"/>
  <c r="E57" i="49"/>
  <c r="I58" i="49"/>
  <c r="I60" i="49"/>
  <c r="H57" i="49"/>
  <c r="G65" i="49"/>
  <c r="E58" i="49"/>
  <c r="E64" i="49"/>
  <c r="J56" i="49"/>
  <c r="I69" i="49"/>
  <c r="J61" i="49"/>
  <c r="J60" i="49"/>
  <c r="J68" i="49"/>
  <c r="I61" i="49"/>
  <c r="J65" i="49"/>
  <c r="G59" i="49"/>
  <c r="G67" i="49"/>
  <c r="G69" i="49"/>
  <c r="H69" i="49"/>
  <c r="H85" i="48"/>
  <c r="H77" i="48"/>
  <c r="J61" i="48"/>
  <c r="J59" i="48"/>
  <c r="E83" i="48"/>
  <c r="I80" i="48"/>
  <c r="I76" i="48"/>
  <c r="J62" i="48"/>
  <c r="J60" i="48"/>
  <c r="J54" i="48"/>
  <c r="G84" i="48"/>
  <c r="J57" i="48"/>
  <c r="J55" i="48"/>
  <c r="G82" i="48"/>
  <c r="G77" i="48"/>
  <c r="I84" i="48"/>
  <c r="J58" i="48"/>
  <c r="J53" i="48"/>
  <c r="E87" i="48"/>
  <c r="J64" i="48"/>
  <c r="G83" i="48"/>
  <c r="E85" i="48"/>
  <c r="J56" i="48"/>
  <c r="G81" i="48"/>
  <c r="J65" i="48"/>
  <c r="J63" i="48"/>
  <c r="H81" i="48"/>
  <c r="I77" i="48"/>
  <c r="I86" i="48"/>
  <c r="I82" i="48"/>
  <c r="I78" i="48"/>
  <c r="H87" i="48"/>
  <c r="H83" i="48"/>
  <c r="H79" i="48"/>
  <c r="E84" i="48"/>
  <c r="E81" i="48"/>
  <c r="E77" i="48"/>
  <c r="J88" i="48" l="1"/>
  <c r="J81" i="48"/>
  <c r="J80" i="48"/>
  <c r="J84" i="48"/>
  <c r="J82" i="48"/>
  <c r="J77" i="48"/>
  <c r="J85" i="48"/>
  <c r="J76" i="48"/>
  <c r="J87" i="48"/>
  <c r="J78" i="48"/>
  <c r="J57" i="49"/>
  <c r="J69" i="49"/>
  <c r="J62" i="49"/>
  <c r="J66" i="49"/>
  <c r="J58" i="49"/>
  <c r="J63" i="49"/>
  <c r="J67" i="49"/>
  <c r="J59" i="49"/>
  <c r="J64" i="49"/>
  <c r="J83" i="48"/>
  <c r="J86" i="48"/>
  <c r="J79" i="48"/>
  <c r="B69" i="49" l="1"/>
  <c r="B68" i="49"/>
  <c r="E69" i="49" l="1"/>
  <c r="E68" i="49"/>
  <c r="E68" i="50" l="1"/>
  <c r="E69" i="50"/>
  <c r="J68" i="50" l="1"/>
  <c r="J69" i="50"/>
  <c r="J71" i="50" l="1"/>
  <c r="J70" i="50"/>
  <c r="O68" i="50" l="1"/>
  <c r="O69" i="50"/>
  <c r="O71" i="50" l="1"/>
  <c r="O70" i="50"/>
  <c r="Y69" i="50"/>
  <c r="Y71" i="50" l="1"/>
  <c r="Y70" i="50" l="1"/>
  <c r="E71" i="50" l="1"/>
  <c r="E70" i="50"/>
</calcChain>
</file>

<file path=xl/sharedStrings.xml><?xml version="1.0" encoding="utf-8"?>
<sst xmlns="http://schemas.openxmlformats.org/spreadsheetml/2006/main" count="397" uniqueCount="70">
  <si>
    <t>CAGR</t>
  </si>
  <si>
    <t>2025-2026</t>
  </si>
  <si>
    <r>
      <t xml:space="preserve">Scandinavian market 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</si>
  <si>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Last updated:</t>
  </si>
  <si>
    <t>Sources: Veidekke's market data, Statistics Norway, Statistics Sweden and Statistics Denmark</t>
  </si>
  <si>
    <t>Norway, NOK billion</t>
  </si>
  <si>
    <t>Sweden, SEK billion</t>
  </si>
  <si>
    <t>Denmark, DKK billion</t>
  </si>
  <si>
    <t>Scandinavia, not adjusted for exchange rate, billion</t>
  </si>
  <si>
    <t>Sweden, NOK billion</t>
  </si>
  <si>
    <t>Denmark, NOK billion</t>
  </si>
  <si>
    <t>Scandinavia, NOK billion</t>
  </si>
  <si>
    <t>Norway, annual percentage change</t>
  </si>
  <si>
    <t>Sweden, annual percentage change</t>
  </si>
  <si>
    <t>Denmark, annual percentage change</t>
  </si>
  <si>
    <t>Scandinavia, annual percentage change</t>
  </si>
  <si>
    <t>Apartments and small houses</t>
  </si>
  <si>
    <t>Commercial buildings</t>
  </si>
  <si>
    <t>Public buildings</t>
  </si>
  <si>
    <t>Civil engineering</t>
  </si>
  <si>
    <t>Total C&amp;CE</t>
  </si>
  <si>
    <t>Exch. rate NOK/SEK:</t>
  </si>
  <si>
    <t xml:space="preserve"> December 2024</t>
  </si>
  <si>
    <r>
      <t xml:space="preserve">Scandinavian market 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Fixed prices</t>
    </r>
  </si>
  <si>
    <r>
      <t xml:space="preserve">Construction Norway, by geographical region and sector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</si>
  <si>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Sources: Veidekke's market data and Statistics Norway</t>
  </si>
  <si>
    <t>Greater Oslo, NOK billion</t>
  </si>
  <si>
    <t>Eastern Norway excluding Greater Oslo, NOK billion</t>
  </si>
  <si>
    <t>Southwestern Norway, NOK billion</t>
  </si>
  <si>
    <t>Western Norway, NOK billion</t>
  </si>
  <si>
    <t>Trøndelag, NOK billion</t>
  </si>
  <si>
    <t>Northern Norway, NOK billion</t>
  </si>
  <si>
    <t>Total construction</t>
  </si>
  <si>
    <t>Greater Oslo, annual percentage change</t>
  </si>
  <si>
    <t>Eastern Norway excluding Greater Oslo, annual percentage change</t>
  </si>
  <si>
    <t>Southwestern Norway, annual percentage change</t>
  </si>
  <si>
    <t>Western Norway, annual percentage change</t>
  </si>
  <si>
    <t>Trøndelag, annual percentage change</t>
  </si>
  <si>
    <t>Northern Norway, annual percentage change</t>
  </si>
  <si>
    <r>
      <t xml:space="preserve">Construction Sweden, by geographical region and sector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</si>
  <si>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Sources: Veidekke's market data and Statistics Sweden</t>
  </si>
  <si>
    <t>Greater Stockholm, SEK billion</t>
  </si>
  <si>
    <t>Uppsala, SEK billion</t>
  </si>
  <si>
    <t>Greater Malmö, SEK billion</t>
  </si>
  <si>
    <t>Greater Gothenburg, SEK billion</t>
  </si>
  <si>
    <t>Other, SEK billion</t>
  </si>
  <si>
    <t>Greater Stockholm, annual percentage change</t>
  </si>
  <si>
    <t>Uppsala, annual percentage change</t>
  </si>
  <si>
    <t>Greater Malmö, annual percentage change</t>
  </si>
  <si>
    <t>Greater Gothenburg, annual percentage change</t>
  </si>
  <si>
    <t>Other, annual percentage change</t>
  </si>
  <si>
    <r>
      <t xml:space="preserve">Construction Denmark, by geographical region and sector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</si>
  <si>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Sources: Veidekke's market data and Statistics Denmark</t>
  </si>
  <si>
    <t>Copenhagen, DKK billion</t>
  </si>
  <si>
    <t>Central Denmark, DKK billion</t>
  </si>
  <si>
    <t>Northern Denmark, DKK billion</t>
  </si>
  <si>
    <t>Zealand, DKK billion</t>
  </si>
  <si>
    <t>Southern Denmark, DKK billion</t>
  </si>
  <si>
    <t>Copenhagen, annual percentage change</t>
  </si>
  <si>
    <t>Central Denmark, annual percentage change</t>
  </si>
  <si>
    <t>Northern Denmark, annual percentage change</t>
  </si>
  <si>
    <t>Zealand, annual percentage change</t>
  </si>
  <si>
    <t>Southern Denmark, annual percentage change</t>
  </si>
  <si>
    <r>
      <t xml:space="preserve">Civil engineering in Norway and Sweden, by sector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</si>
  <si>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Sources: Veidekke's market data, Statistics Norway and Statistics Sweden</t>
  </si>
  <si>
    <t>Transport infrastructure</t>
  </si>
  <si>
    <t>Energy, water supply and severage</t>
  </si>
  <si>
    <t>Other civil engineering</t>
  </si>
  <si>
    <t>Total civil engineering</t>
  </si>
  <si>
    <r>
      <t xml:space="preserve">Scandinavian market 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Change from previous market update (spring 2025 - autumn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</si>
</sst>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0.0"/>
    <numFmt numFmtId="167" formatCode="[$-414]mmmm\ yyyy;@"/>
    <numFmt numFmtId="168" formatCode="#,##0.00_ ;\-#,##0.00\ 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sz val="11"/>
      <color rgb="FF0061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i/>
      <sz val="14"/>
      <color theme="0"/>
      <name val="Arial"/>
      <family val="2"/>
      <scheme val="minor"/>
    </font>
    <font>
      <sz val="11"/>
      <color theme="4"/>
      <name val="Arial"/>
      <family val="2"/>
      <scheme val="minor"/>
    </font>
    <font>
      <b/>
      <sz val="18"/>
      <color theme="3"/>
      <name val="Arial"/>
      <family val="2"/>
      <scheme val="major"/>
    </font>
    <font>
      <sz val="11"/>
      <color indexed="8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4"/>
      <color theme="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8"/>
      <name val="Arial"/>
      <family val="2"/>
      <scheme val="major"/>
    </font>
    <font>
      <b/>
      <sz val="18"/>
      <color theme="4"/>
      <name val="Arial"/>
      <family val="2"/>
      <scheme val="major"/>
    </font>
    <font>
      <sz val="11"/>
      <color rgb="FFFF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9" fillId="0" borderId="0"/>
    <xf numFmtId="0" fontId="1" fillId="7" borderId="0" applyNumberFormat="0" applyBorder="0" applyAlignment="0" applyProtection="0"/>
    <xf numFmtId="0" fontId="10" fillId="8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14" fontId="3" fillId="2" borderId="0" xfId="4" applyNumberFormat="1"/>
    <xf numFmtId="43" fontId="0" fillId="0" borderId="0" xfId="1" applyFont="1"/>
    <xf numFmtId="9" fontId="4" fillId="5" borderId="0" xfId="2" applyFont="1" applyFill="1"/>
    <xf numFmtId="0" fontId="4" fillId="5" borderId="0" xfId="2" applyNumberFormat="1" applyFont="1" applyFill="1"/>
    <xf numFmtId="9" fontId="0" fillId="0" borderId="0" xfId="2" applyFont="1"/>
    <xf numFmtId="165" fontId="0" fillId="0" borderId="0" xfId="1" applyNumberFormat="1" applyFont="1"/>
    <xf numFmtId="0" fontId="4" fillId="0" borderId="0" xfId="0" applyFont="1" applyAlignment="1">
      <alignment vertical="center"/>
    </xf>
    <xf numFmtId="165" fontId="4" fillId="5" borderId="0" xfId="1" applyNumberFormat="1" applyFont="1" applyFill="1"/>
    <xf numFmtId="0" fontId="4" fillId="5" borderId="0" xfId="0" applyFont="1" applyFill="1"/>
    <xf numFmtId="165" fontId="0" fillId="0" borderId="0" xfId="0" applyNumberFormat="1"/>
    <xf numFmtId="0" fontId="7" fillId="0" borderId="0" xfId="0" applyFont="1" applyAlignment="1">
      <alignment horizontal="left"/>
    </xf>
    <xf numFmtId="0" fontId="0" fillId="0" borderId="0" xfId="0" quotePrefix="1"/>
    <xf numFmtId="17" fontId="0" fillId="0" borderId="0" xfId="0" quotePrefix="1" applyNumberFormat="1"/>
    <xf numFmtId="9" fontId="1" fillId="0" borderId="0" xfId="5" applyNumberFormat="1" applyFill="1"/>
    <xf numFmtId="0" fontId="1" fillId="7" borderId="0" xfId="8"/>
    <xf numFmtId="165" fontId="1" fillId="7" borderId="0" xfId="8" applyNumberFormat="1"/>
    <xf numFmtId="165" fontId="1" fillId="7" borderId="0" xfId="1" applyNumberFormat="1" applyFill="1"/>
    <xf numFmtId="9" fontId="1" fillId="7" borderId="0" xfId="2" applyFill="1"/>
    <xf numFmtId="9" fontId="0" fillId="0" borderId="0" xfId="2" applyFont="1" applyFill="1"/>
    <xf numFmtId="0" fontId="1" fillId="0" borderId="0" xfId="8" applyFill="1"/>
    <xf numFmtId="9" fontId="1" fillId="0" borderId="0" xfId="2" applyFill="1"/>
    <xf numFmtId="0" fontId="0" fillId="9" borderId="0" xfId="0" applyFill="1" applyAlignment="1">
      <alignment horizontal="right"/>
    </xf>
    <xf numFmtId="9" fontId="0" fillId="9" borderId="0" xfId="2" applyFont="1" applyFill="1"/>
    <xf numFmtId="14" fontId="0" fillId="0" borderId="0" xfId="0" quotePrefix="1" applyNumberForma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166" fontId="1" fillId="7" borderId="0" xfId="8" applyNumberFormat="1"/>
    <xf numFmtId="166" fontId="4" fillId="5" borderId="0" xfId="0" applyNumberFormat="1" applyFont="1" applyFill="1"/>
    <xf numFmtId="166" fontId="4" fillId="5" borderId="0" xfId="1" applyNumberFormat="1" applyFont="1" applyFill="1"/>
    <xf numFmtId="166" fontId="0" fillId="0" borderId="0" xfId="0" applyNumberFormat="1"/>
    <xf numFmtId="166" fontId="0" fillId="0" borderId="0" xfId="1" applyNumberFormat="1" applyFont="1"/>
    <xf numFmtId="0" fontId="12" fillId="0" borderId="0" xfId="0" applyFont="1"/>
    <xf numFmtId="167" fontId="0" fillId="0" borderId="0" xfId="0" quotePrefix="1" applyNumberFormat="1"/>
    <xf numFmtId="0" fontId="3" fillId="0" borderId="0" xfId="4" applyFill="1"/>
    <xf numFmtId="0" fontId="13" fillId="4" borderId="0" xfId="3" applyFont="1" applyFill="1"/>
    <xf numFmtId="165" fontId="0" fillId="0" borderId="0" xfId="2" applyNumberFormat="1" applyFont="1"/>
    <xf numFmtId="0" fontId="15" fillId="0" borderId="0" xfId="0" applyFont="1"/>
    <xf numFmtId="9" fontId="4" fillId="0" borderId="0" xfId="2" applyFont="1"/>
    <xf numFmtId="0" fontId="0" fillId="0" borderId="0" xfId="0" applyAlignment="1">
      <alignment horizontal="right"/>
    </xf>
    <xf numFmtId="166" fontId="7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8" fontId="1" fillId="7" borderId="0" xfId="1" applyNumberFormat="1" applyFill="1"/>
    <xf numFmtId="168" fontId="4" fillId="5" borderId="0" xfId="1" applyNumberFormat="1" applyFont="1" applyFill="1"/>
    <xf numFmtId="168" fontId="0" fillId="0" borderId="0" xfId="1" applyNumberFormat="1" applyFont="1"/>
    <xf numFmtId="0" fontId="11" fillId="6" borderId="0" xfId="0" applyFont="1" applyFill="1" applyAlignment="1">
      <alignment horizontal="center"/>
    </xf>
    <xf numFmtId="0" fontId="0" fillId="0" borderId="0" xfId="0"/>
    <xf numFmtId="0" fontId="6" fillId="6" borderId="0" xfId="0" applyFont="1" applyFill="1" applyAlignment="1">
      <alignment horizontal="center"/>
    </xf>
  </cellXfs>
  <cellStyles count="19">
    <cellStyle name="40 % – uthevingsfarge 5" xfId="8" builtinId="47"/>
    <cellStyle name="60 % – uthevingsfarge 2" xfId="5" builtinId="36"/>
    <cellStyle name="God" xfId="4" builtinId="26"/>
    <cellStyle name="Komma" xfId="1" builtinId="3"/>
    <cellStyle name="Komma 2" xfId="10" xr:uid="{81E87B76-71DE-4293-9F51-06770F65D138}"/>
    <cellStyle name="Komma 2 2" xfId="18" xr:uid="{81E87B76-71DE-4293-9F51-06770F65D138}"/>
    <cellStyle name="Komma 2 3" xfId="11" xr:uid="{00000000-0005-0000-0000-000001000000}"/>
    <cellStyle name="Komma 3" xfId="12" xr:uid="{00000000-0005-0000-0000-000002000000}"/>
    <cellStyle name="Komma 4" xfId="13" xr:uid="{00000000-0005-0000-0000-000003000000}"/>
    <cellStyle name="Komma 5" xfId="14" xr:uid="{00000000-0005-0000-0000-000004000000}"/>
    <cellStyle name="Komma 6" xfId="15" xr:uid="{00000000-0005-0000-0000-000005000000}"/>
    <cellStyle name="Komma 7" xfId="16" xr:uid="{00000000-0005-0000-0000-000006000000}"/>
    <cellStyle name="Komma 8" xfId="17" xr:uid="{00000000-0005-0000-0000-000036000000}"/>
    <cellStyle name="Normal" xfId="0" builtinId="0"/>
    <cellStyle name="Normal 2" xfId="6" xr:uid="{9FB1E1F6-C148-47EE-9159-1EC6255CEF99}"/>
    <cellStyle name="Normal 3" xfId="7" xr:uid="{C2D7A2F1-E9A9-468D-A5C1-E0B383D07A1E}"/>
    <cellStyle name="Nøytral 2" xfId="9" xr:uid="{C94B2D03-F028-43AD-B7C1-03D60F647E63}"/>
    <cellStyle name="Prosent" xfId="2" builtinId="5"/>
    <cellStyle name="Tittel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current prices'!$B$54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44-43E3-BE60-0823B0AA23F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44-43E3-BE60-0823B0AA23F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44-43E3-BE60-0823B0AA23F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5F-4B4D-BE81-2C4EA1D11234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prices'!$B$58:$B$73</c:f>
              <c:numCache>
                <c:formatCode>_-* #\ ##0_-;\-* #\ ##0_-;_-* "-"??_-;_-@_-</c:formatCode>
                <c:ptCount val="16"/>
                <c:pt idx="0">
                  <c:v>39.29</c:v>
                </c:pt>
                <c:pt idx="1">
                  <c:v>50.28</c:v>
                </c:pt>
                <c:pt idx="2">
                  <c:v>56.48</c:v>
                </c:pt>
                <c:pt idx="3">
                  <c:v>60.11</c:v>
                </c:pt>
                <c:pt idx="4">
                  <c:v>56.18</c:v>
                </c:pt>
                <c:pt idx="5">
                  <c:v>63.31</c:v>
                </c:pt>
                <c:pt idx="6">
                  <c:v>77.989999999999995</c:v>
                </c:pt>
                <c:pt idx="7">
                  <c:v>80.319999999999993</c:v>
                </c:pt>
                <c:pt idx="8">
                  <c:v>76.12</c:v>
                </c:pt>
                <c:pt idx="9">
                  <c:v>72.760000000000005</c:v>
                </c:pt>
                <c:pt idx="10">
                  <c:v>74.3</c:v>
                </c:pt>
                <c:pt idx="11">
                  <c:v>82.31</c:v>
                </c:pt>
                <c:pt idx="12">
                  <c:v>83.77</c:v>
                </c:pt>
                <c:pt idx="13">
                  <c:v>66.44</c:v>
                </c:pt>
                <c:pt idx="14">
                  <c:v>55.87</c:v>
                </c:pt>
                <c:pt idx="15">
                  <c:v>64.67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5F-4B4D-BE81-2C4EA1D11234}"/>
            </c:ext>
          </c:extLst>
        </c:ser>
        <c:ser>
          <c:idx val="1"/>
          <c:order val="1"/>
          <c:tx>
            <c:strRef>
              <c:f>'Scandinavia, current prices'!$C$54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D5F-4B4D-BE81-2C4EA1D11234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prices'!$C$58:$C$73</c:f>
              <c:numCache>
                <c:formatCode>_-* #\ ##0_-;\-* #\ ##0_-;_-* "-"??_-;_-@_-</c:formatCode>
                <c:ptCount val="16"/>
                <c:pt idx="0">
                  <c:v>47.62</c:v>
                </c:pt>
                <c:pt idx="1">
                  <c:v>51.4</c:v>
                </c:pt>
                <c:pt idx="2">
                  <c:v>49.9</c:v>
                </c:pt>
                <c:pt idx="3">
                  <c:v>47.69</c:v>
                </c:pt>
                <c:pt idx="4">
                  <c:v>48.37</c:v>
                </c:pt>
                <c:pt idx="5">
                  <c:v>50.81</c:v>
                </c:pt>
                <c:pt idx="6">
                  <c:v>53.71</c:v>
                </c:pt>
                <c:pt idx="7">
                  <c:v>55.25</c:v>
                </c:pt>
                <c:pt idx="8">
                  <c:v>56.52</c:v>
                </c:pt>
                <c:pt idx="9">
                  <c:v>53.94</c:v>
                </c:pt>
                <c:pt idx="10">
                  <c:v>56.86</c:v>
                </c:pt>
                <c:pt idx="11">
                  <c:v>68.209999999999994</c:v>
                </c:pt>
                <c:pt idx="12">
                  <c:v>75.41</c:v>
                </c:pt>
                <c:pt idx="13">
                  <c:v>64.959999999999994</c:v>
                </c:pt>
                <c:pt idx="14">
                  <c:v>57.19</c:v>
                </c:pt>
                <c:pt idx="15">
                  <c:v>59.65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5F-4B4D-BE81-2C4EA1D11234}"/>
            </c:ext>
          </c:extLst>
        </c:ser>
        <c:ser>
          <c:idx val="2"/>
          <c:order val="2"/>
          <c:tx>
            <c:strRef>
              <c:f>'Scandinavia, current prices'!$D$54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D5F-4B4D-BE81-2C4EA1D11234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prices'!$D$58:$D$73</c:f>
              <c:numCache>
                <c:formatCode>_-* #\ ##0_-;\-* #\ ##0_-;_-* "-"??_-;_-@_-</c:formatCode>
                <c:ptCount val="16"/>
                <c:pt idx="0">
                  <c:v>20.57</c:v>
                </c:pt>
                <c:pt idx="1">
                  <c:v>19.59</c:v>
                </c:pt>
                <c:pt idx="2">
                  <c:v>20.52</c:v>
                </c:pt>
                <c:pt idx="3">
                  <c:v>22.96</c:v>
                </c:pt>
                <c:pt idx="4">
                  <c:v>26.99</c:v>
                </c:pt>
                <c:pt idx="5">
                  <c:v>29.28</c:v>
                </c:pt>
                <c:pt idx="6">
                  <c:v>27.6</c:v>
                </c:pt>
                <c:pt idx="7">
                  <c:v>28.16</c:v>
                </c:pt>
                <c:pt idx="8">
                  <c:v>32.32</c:v>
                </c:pt>
                <c:pt idx="9">
                  <c:v>36.79</c:v>
                </c:pt>
                <c:pt idx="10">
                  <c:v>36.51</c:v>
                </c:pt>
                <c:pt idx="11">
                  <c:v>32.700000000000003</c:v>
                </c:pt>
                <c:pt idx="12">
                  <c:v>32.619999999999997</c:v>
                </c:pt>
                <c:pt idx="13">
                  <c:v>31.34</c:v>
                </c:pt>
                <c:pt idx="14">
                  <c:v>28.66</c:v>
                </c:pt>
                <c:pt idx="15">
                  <c:v>32.39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5F-4B4D-BE81-2C4EA1D11234}"/>
            </c:ext>
          </c:extLst>
        </c:ser>
        <c:ser>
          <c:idx val="3"/>
          <c:order val="3"/>
          <c:tx>
            <c:strRef>
              <c:f>'Scandinavia, current prices'!$E$54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D5F-4B4D-BE81-2C4EA1D11234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prices'!$E$58:$E$73</c:f>
              <c:numCache>
                <c:formatCode>_-* #\ ##0_-;\-* #\ ##0_-;_-* "-"??_-;_-@_-</c:formatCode>
                <c:ptCount val="16"/>
                <c:pt idx="0">
                  <c:v>55.831000000000003</c:v>
                </c:pt>
                <c:pt idx="1">
                  <c:v>50.516278</c:v>
                </c:pt>
                <c:pt idx="2">
                  <c:v>54.692239999999998</c:v>
                </c:pt>
                <c:pt idx="3">
                  <c:v>65.111913000000001</c:v>
                </c:pt>
                <c:pt idx="4">
                  <c:v>72.029792</c:v>
                </c:pt>
                <c:pt idx="5">
                  <c:v>74.068489999999997</c:v>
                </c:pt>
                <c:pt idx="6">
                  <c:v>77.4388632</c:v>
                </c:pt>
                <c:pt idx="7">
                  <c:v>85.120597136000001</c:v>
                </c:pt>
                <c:pt idx="8">
                  <c:v>93.328265243200008</c:v>
                </c:pt>
                <c:pt idx="9">
                  <c:v>93.508216347627993</c:v>
                </c:pt>
                <c:pt idx="10">
                  <c:v>96.626983414206094</c:v>
                </c:pt>
                <c:pt idx="11">
                  <c:v>108.16503418290995</c:v>
                </c:pt>
                <c:pt idx="12">
                  <c:v>108.15874775450696</c:v>
                </c:pt>
                <c:pt idx="13">
                  <c:v>113.59323245908294</c:v>
                </c:pt>
                <c:pt idx="14">
                  <c:v>114.5919845886427</c:v>
                </c:pt>
                <c:pt idx="15">
                  <c:v>120.55166217974374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D5F-4B4D-BE81-2C4EA1D11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sectors'!$G$30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sectors'!$G$31:$G$49</c:f>
              <c:numCache>
                <c:formatCode>0.0</c:formatCode>
                <c:ptCount val="19"/>
                <c:pt idx="0">
                  <c:v>16.703944825210005</c:v>
                </c:pt>
                <c:pt idx="1">
                  <c:v>12.044392947440002</c:v>
                </c:pt>
                <c:pt idx="2">
                  <c:v>8.5708492086300012</c:v>
                </c:pt>
                <c:pt idx="3">
                  <c:v>9.7491995643699987</c:v>
                </c:pt>
                <c:pt idx="4">
                  <c:v>12.148826431589994</c:v>
                </c:pt>
                <c:pt idx="5">
                  <c:v>13.757878716919999</c:v>
                </c:pt>
                <c:pt idx="6">
                  <c:v>16.540738471900006</c:v>
                </c:pt>
                <c:pt idx="7">
                  <c:v>16.929632720739999</c:v>
                </c:pt>
                <c:pt idx="8">
                  <c:v>20.219358243190001</c:v>
                </c:pt>
                <c:pt idx="9">
                  <c:v>25.966558110769991</c:v>
                </c:pt>
                <c:pt idx="10">
                  <c:v>26.581590493039982</c:v>
                </c:pt>
                <c:pt idx="11">
                  <c:v>27.309394350630004</c:v>
                </c:pt>
                <c:pt idx="12">
                  <c:v>29.256627955729993</c:v>
                </c:pt>
                <c:pt idx="13">
                  <c:v>29.643364795770008</c:v>
                </c:pt>
                <c:pt idx="14">
                  <c:v>33.73727671647999</c:v>
                </c:pt>
                <c:pt idx="15">
                  <c:v>32.634225497730014</c:v>
                </c:pt>
                <c:pt idx="16">
                  <c:v>22.739863410420003</c:v>
                </c:pt>
                <c:pt idx="17">
                  <c:v>19.068098478979998</c:v>
                </c:pt>
                <c:pt idx="18">
                  <c:v>22.654210080209999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3-4D1F-83B9-4F4E8ACEB036}"/>
            </c:ext>
          </c:extLst>
        </c:ser>
        <c:ser>
          <c:idx val="1"/>
          <c:order val="1"/>
          <c:tx>
            <c:strRef>
              <c:f>'Constr. NO, regions &amp; sectors'!$H$30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sectors'!$H$31:$H$49</c:f>
              <c:numCache>
                <c:formatCode>0.0</c:formatCode>
                <c:ptCount val="19"/>
                <c:pt idx="0">
                  <c:v>14.912603750580008</c:v>
                </c:pt>
                <c:pt idx="1">
                  <c:v>17.613836135379994</c:v>
                </c:pt>
                <c:pt idx="2">
                  <c:v>15.062709131840016</c:v>
                </c:pt>
                <c:pt idx="3">
                  <c:v>14.010543273689997</c:v>
                </c:pt>
                <c:pt idx="4">
                  <c:v>14.487471798880005</c:v>
                </c:pt>
                <c:pt idx="5">
                  <c:v>13.996402169710002</c:v>
                </c:pt>
                <c:pt idx="6">
                  <c:v>12.985847657929998</c:v>
                </c:pt>
                <c:pt idx="7">
                  <c:v>13.72967641973999</c:v>
                </c:pt>
                <c:pt idx="8">
                  <c:v>16.813107849589997</c:v>
                </c:pt>
                <c:pt idx="9">
                  <c:v>19.480792581690022</c:v>
                </c:pt>
                <c:pt idx="10">
                  <c:v>19.007718724730012</c:v>
                </c:pt>
                <c:pt idx="11">
                  <c:v>19.287170242960002</c:v>
                </c:pt>
                <c:pt idx="12">
                  <c:v>19.380847857800003</c:v>
                </c:pt>
                <c:pt idx="13">
                  <c:v>20.908262634009997</c:v>
                </c:pt>
                <c:pt idx="14">
                  <c:v>26.535786859849978</c:v>
                </c:pt>
                <c:pt idx="15">
                  <c:v>27.979682832560012</c:v>
                </c:pt>
                <c:pt idx="16">
                  <c:v>25.391917961410009</c:v>
                </c:pt>
                <c:pt idx="17">
                  <c:v>21.497764631760006</c:v>
                </c:pt>
                <c:pt idx="18">
                  <c:v>22.351551986349975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3-4D1F-83B9-4F4E8ACEB036}"/>
            </c:ext>
          </c:extLst>
        </c:ser>
        <c:ser>
          <c:idx val="2"/>
          <c:order val="2"/>
          <c:tx>
            <c:strRef>
              <c:f>'Constr. NO, regions &amp; sectors'!$I$30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sectors'!$I$31:$I$49</c:f>
              <c:numCache>
                <c:formatCode>0.0</c:formatCode>
                <c:ptCount val="19"/>
                <c:pt idx="0">
                  <c:v>5.9648617991099977</c:v>
                </c:pt>
                <c:pt idx="1">
                  <c:v>6.550658237220004</c:v>
                </c:pt>
                <c:pt idx="2">
                  <c:v>5.0971440755000001</c:v>
                </c:pt>
                <c:pt idx="3">
                  <c:v>4.6587894539300025</c:v>
                </c:pt>
                <c:pt idx="4">
                  <c:v>5.6657528642199981</c:v>
                </c:pt>
                <c:pt idx="5">
                  <c:v>7.0556291932700006</c:v>
                </c:pt>
                <c:pt idx="6">
                  <c:v>7.7374447481000042</c:v>
                </c:pt>
                <c:pt idx="7">
                  <c:v>8.4307320787200055</c:v>
                </c:pt>
                <c:pt idx="8">
                  <c:v>8.2330625432499982</c:v>
                </c:pt>
                <c:pt idx="9">
                  <c:v>9.0408247396999908</c:v>
                </c:pt>
                <c:pt idx="10">
                  <c:v>10.275628505609994</c:v>
                </c:pt>
                <c:pt idx="11">
                  <c:v>9.4325440128500002</c:v>
                </c:pt>
                <c:pt idx="12">
                  <c:v>9.1090624439599992</c:v>
                </c:pt>
                <c:pt idx="13">
                  <c:v>9.7609417763799957</c:v>
                </c:pt>
                <c:pt idx="14">
                  <c:v>9.6255597083600062</c:v>
                </c:pt>
                <c:pt idx="15">
                  <c:v>8.9711653508699953</c:v>
                </c:pt>
                <c:pt idx="16">
                  <c:v>7.4455035197100061</c:v>
                </c:pt>
                <c:pt idx="17">
                  <c:v>6.949545650100001</c:v>
                </c:pt>
                <c:pt idx="18">
                  <c:v>7.0217923286400064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3-4D1F-83B9-4F4E8ACEB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sectors'!$L$30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sectors'!$L$31:$L$49</c:f>
              <c:numCache>
                <c:formatCode>0.0</c:formatCode>
                <c:ptCount val="19"/>
                <c:pt idx="0">
                  <c:v>10.03755755063</c:v>
                </c:pt>
                <c:pt idx="1">
                  <c:v>7.6821925978099994</c:v>
                </c:pt>
                <c:pt idx="2">
                  <c:v>7.1147133491300005</c:v>
                </c:pt>
                <c:pt idx="3">
                  <c:v>9.2588399090600024</c:v>
                </c:pt>
                <c:pt idx="4">
                  <c:v>12.13568931547</c:v>
                </c:pt>
                <c:pt idx="5">
                  <c:v>13.199024769029998</c:v>
                </c:pt>
                <c:pt idx="6">
                  <c:v>13.665630313940003</c:v>
                </c:pt>
                <c:pt idx="7">
                  <c:v>11.39947076682</c:v>
                </c:pt>
                <c:pt idx="8">
                  <c:v>10.247729476920002</c:v>
                </c:pt>
                <c:pt idx="9">
                  <c:v>10.430417449869999</c:v>
                </c:pt>
                <c:pt idx="10">
                  <c:v>11.488798291119998</c:v>
                </c:pt>
                <c:pt idx="11">
                  <c:v>10.09685469791</c:v>
                </c:pt>
                <c:pt idx="12">
                  <c:v>9.2506603000699972</c:v>
                </c:pt>
                <c:pt idx="13">
                  <c:v>10.387199893689996</c:v>
                </c:pt>
                <c:pt idx="14">
                  <c:v>11.6193091751</c:v>
                </c:pt>
                <c:pt idx="15">
                  <c:v>13.195633873630007</c:v>
                </c:pt>
                <c:pt idx="16">
                  <c:v>12.01103528126</c:v>
                </c:pt>
                <c:pt idx="17">
                  <c:v>10.075793707640001</c:v>
                </c:pt>
                <c:pt idx="18">
                  <c:v>10.584079473869998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0-490E-9CD8-01D31C3B38D1}"/>
            </c:ext>
          </c:extLst>
        </c:ser>
        <c:ser>
          <c:idx val="1"/>
          <c:order val="1"/>
          <c:tx>
            <c:strRef>
              <c:f>'Constr. NO, regions &amp; sectors'!$M$30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sectors'!$M$31:$M$49</c:f>
              <c:numCache>
                <c:formatCode>0.0</c:formatCode>
                <c:ptCount val="19"/>
                <c:pt idx="0">
                  <c:v>13.904335959340001</c:v>
                </c:pt>
                <c:pt idx="1">
                  <c:v>14.38909744841</c:v>
                </c:pt>
                <c:pt idx="2">
                  <c:v>12.855595527809999</c:v>
                </c:pt>
                <c:pt idx="3">
                  <c:v>11.367484167609998</c:v>
                </c:pt>
                <c:pt idx="4">
                  <c:v>12.674394797920002</c:v>
                </c:pt>
                <c:pt idx="5">
                  <c:v>12.359959882469996</c:v>
                </c:pt>
                <c:pt idx="6">
                  <c:v>11.051064519769998</c:v>
                </c:pt>
                <c:pt idx="7">
                  <c:v>10.105650148299997</c:v>
                </c:pt>
                <c:pt idx="8">
                  <c:v>11.376965812390001</c:v>
                </c:pt>
                <c:pt idx="9">
                  <c:v>11.249471780610003</c:v>
                </c:pt>
                <c:pt idx="10">
                  <c:v>11.243759244750002</c:v>
                </c:pt>
                <c:pt idx="11">
                  <c:v>10.879731686620005</c:v>
                </c:pt>
                <c:pt idx="12">
                  <c:v>9.8106866525799976</c:v>
                </c:pt>
                <c:pt idx="13">
                  <c:v>10.942896084839997</c:v>
                </c:pt>
                <c:pt idx="14">
                  <c:v>13.203764549420002</c:v>
                </c:pt>
                <c:pt idx="15">
                  <c:v>15.802772685960001</c:v>
                </c:pt>
                <c:pt idx="16">
                  <c:v>13.922373052460005</c:v>
                </c:pt>
                <c:pt idx="17">
                  <c:v>12.467697346430004</c:v>
                </c:pt>
                <c:pt idx="18">
                  <c:v>11.963831592880002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0-490E-9CD8-01D31C3B38D1}"/>
            </c:ext>
          </c:extLst>
        </c:ser>
        <c:ser>
          <c:idx val="2"/>
          <c:order val="2"/>
          <c:tx>
            <c:strRef>
              <c:f>'Constr. NO, regions &amp; sectors'!$N$30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sectors'!$N$31:$N$49</c:f>
              <c:numCache>
                <c:formatCode>0.0</c:formatCode>
                <c:ptCount val="19"/>
                <c:pt idx="0">
                  <c:v>3.6984005646600004</c:v>
                </c:pt>
                <c:pt idx="1">
                  <c:v>4.4702511845299995</c:v>
                </c:pt>
                <c:pt idx="2">
                  <c:v>3.81882671295</c:v>
                </c:pt>
                <c:pt idx="3">
                  <c:v>4.2701646437300003</c:v>
                </c:pt>
                <c:pt idx="4">
                  <c:v>3.5138688636800008</c:v>
                </c:pt>
                <c:pt idx="5">
                  <c:v>3.1144319400299989</c:v>
                </c:pt>
                <c:pt idx="6">
                  <c:v>3.59785050708</c:v>
                </c:pt>
                <c:pt idx="7">
                  <c:v>3.9240530241599987</c:v>
                </c:pt>
                <c:pt idx="8">
                  <c:v>4.6962725950700008</c:v>
                </c:pt>
                <c:pt idx="9">
                  <c:v>4.261738670099998</c:v>
                </c:pt>
                <c:pt idx="10">
                  <c:v>4.2462634529899992</c:v>
                </c:pt>
                <c:pt idx="11">
                  <c:v>5.4755886623299981</c:v>
                </c:pt>
                <c:pt idx="12">
                  <c:v>6.9888975184600008</c:v>
                </c:pt>
                <c:pt idx="13">
                  <c:v>7.6524992366300024</c:v>
                </c:pt>
                <c:pt idx="14">
                  <c:v>6.0717829296499994</c:v>
                </c:pt>
                <c:pt idx="15">
                  <c:v>4.5896540036899998</c:v>
                </c:pt>
                <c:pt idx="16">
                  <c:v>5.1394054799700006</c:v>
                </c:pt>
                <c:pt idx="17">
                  <c:v>4.84445500012</c:v>
                </c:pt>
                <c:pt idx="18">
                  <c:v>5.4703589179100005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0-490E-9CD8-01D31C3B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sectors'!$Q$30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sectors'!$Q$31:$Q$49</c:f>
              <c:numCache>
                <c:formatCode>0.0</c:formatCode>
                <c:ptCount val="19"/>
                <c:pt idx="0">
                  <c:v>7.0551638929099996</c:v>
                </c:pt>
                <c:pt idx="1">
                  <c:v>5.3226983581899976</c:v>
                </c:pt>
                <c:pt idx="2">
                  <c:v>5.2910254061700002</c:v>
                </c:pt>
                <c:pt idx="3">
                  <c:v>7.1296826530799997</c:v>
                </c:pt>
                <c:pt idx="4">
                  <c:v>7.3747116692200017</c:v>
                </c:pt>
                <c:pt idx="5">
                  <c:v>8.1022968672099989</c:v>
                </c:pt>
                <c:pt idx="6">
                  <c:v>8.1362846070899995</c:v>
                </c:pt>
                <c:pt idx="7">
                  <c:v>7.9861559681499985</c:v>
                </c:pt>
                <c:pt idx="8">
                  <c:v>9.1416673814699987</c:v>
                </c:pt>
                <c:pt idx="9">
                  <c:v>10.013485830099997</c:v>
                </c:pt>
                <c:pt idx="10">
                  <c:v>9.4802528013700016</c:v>
                </c:pt>
                <c:pt idx="11">
                  <c:v>9.6342214782400006</c:v>
                </c:pt>
                <c:pt idx="12">
                  <c:v>9.7440834045099969</c:v>
                </c:pt>
                <c:pt idx="13">
                  <c:v>9.0703393217299961</c:v>
                </c:pt>
                <c:pt idx="14">
                  <c:v>9.0080284095799978</c:v>
                </c:pt>
                <c:pt idx="15">
                  <c:v>9.224155897510002</c:v>
                </c:pt>
                <c:pt idx="16">
                  <c:v>7.7633828362999999</c:v>
                </c:pt>
                <c:pt idx="17">
                  <c:v>5.9755527687299983</c:v>
                </c:pt>
                <c:pt idx="18">
                  <c:v>7.7582384358800001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C-4302-BC3D-7C0FC24C95FB}"/>
            </c:ext>
          </c:extLst>
        </c:ser>
        <c:ser>
          <c:idx val="1"/>
          <c:order val="1"/>
          <c:tx>
            <c:strRef>
              <c:f>'Constr. NO, regions &amp; sectors'!$R$30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sectors'!$R$31:$R$49</c:f>
              <c:numCache>
                <c:formatCode>0.0</c:formatCode>
                <c:ptCount val="19"/>
                <c:pt idx="0">
                  <c:v>7.8705651497699964</c:v>
                </c:pt>
                <c:pt idx="1">
                  <c:v>8.3331893464800029</c:v>
                </c:pt>
                <c:pt idx="2">
                  <c:v>7.8380093838599967</c:v>
                </c:pt>
                <c:pt idx="3">
                  <c:v>7.18909973433</c:v>
                </c:pt>
                <c:pt idx="4">
                  <c:v>7.7644608961599992</c:v>
                </c:pt>
                <c:pt idx="5">
                  <c:v>7.9070424711300014</c:v>
                </c:pt>
                <c:pt idx="6">
                  <c:v>8.8062624276800054</c:v>
                </c:pt>
                <c:pt idx="7">
                  <c:v>9.8486346009599988</c:v>
                </c:pt>
                <c:pt idx="8">
                  <c:v>9.1011793560800012</c:v>
                </c:pt>
                <c:pt idx="9">
                  <c:v>6.7620260886000016</c:v>
                </c:pt>
                <c:pt idx="10">
                  <c:v>7.2072185908300019</c:v>
                </c:pt>
                <c:pt idx="11">
                  <c:v>8.3583179565800005</c:v>
                </c:pt>
                <c:pt idx="12">
                  <c:v>7.3605735863300001</c:v>
                </c:pt>
                <c:pt idx="13">
                  <c:v>8.1149506960699984</c:v>
                </c:pt>
                <c:pt idx="14">
                  <c:v>8.1838246095600038</c:v>
                </c:pt>
                <c:pt idx="15">
                  <c:v>8.7754435836099987</c:v>
                </c:pt>
                <c:pt idx="16">
                  <c:v>7.8462570512599985</c:v>
                </c:pt>
                <c:pt idx="17">
                  <c:v>7.3473952209600011</c:v>
                </c:pt>
                <c:pt idx="18">
                  <c:v>7.8831374848099989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C-4302-BC3D-7C0FC24C95FB}"/>
            </c:ext>
          </c:extLst>
        </c:ser>
        <c:ser>
          <c:idx val="2"/>
          <c:order val="2"/>
          <c:tx>
            <c:strRef>
              <c:f>'Constr. NO, regions &amp; sectors'!$S$30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sectors'!$S$31:$S$49</c:f>
              <c:numCache>
                <c:formatCode>0.0</c:formatCode>
                <c:ptCount val="19"/>
                <c:pt idx="0">
                  <c:v>3.5634259129499988</c:v>
                </c:pt>
                <c:pt idx="1">
                  <c:v>3.4340017489699983</c:v>
                </c:pt>
                <c:pt idx="2">
                  <c:v>4.0547638981499992</c:v>
                </c:pt>
                <c:pt idx="3">
                  <c:v>4.6490529607899989</c:v>
                </c:pt>
                <c:pt idx="4">
                  <c:v>3.3678354303300009</c:v>
                </c:pt>
                <c:pt idx="5">
                  <c:v>2.5578337548099999</c:v>
                </c:pt>
                <c:pt idx="6">
                  <c:v>2.9982194350300002</c:v>
                </c:pt>
                <c:pt idx="7">
                  <c:v>4.1844773273600024</c:v>
                </c:pt>
                <c:pt idx="8">
                  <c:v>4.76947626816</c:v>
                </c:pt>
                <c:pt idx="9">
                  <c:v>4.5584293223800012</c:v>
                </c:pt>
                <c:pt idx="10">
                  <c:v>4.1625844596300006</c:v>
                </c:pt>
                <c:pt idx="11">
                  <c:v>6.1711808653500011</c:v>
                </c:pt>
                <c:pt idx="12">
                  <c:v>6.1490197635200001</c:v>
                </c:pt>
                <c:pt idx="13">
                  <c:v>5.0158613218899992</c:v>
                </c:pt>
                <c:pt idx="14">
                  <c:v>5.3601070349399986</c:v>
                </c:pt>
                <c:pt idx="15">
                  <c:v>6.9803416734900035</c:v>
                </c:pt>
                <c:pt idx="16">
                  <c:v>7.0985865837599986</c:v>
                </c:pt>
                <c:pt idx="17">
                  <c:v>4.4002316435399988</c:v>
                </c:pt>
                <c:pt idx="18">
                  <c:v>4.1950887016599996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C-4302-BC3D-7C0FC24C9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sectors'!$V$30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sectors'!$V$31:$V$49</c:f>
              <c:numCache>
                <c:formatCode>0.0</c:formatCode>
                <c:ptCount val="19"/>
                <c:pt idx="0">
                  <c:v>3.6003919869499996</c:v>
                </c:pt>
                <c:pt idx="1">
                  <c:v>2.5319377843999997</c:v>
                </c:pt>
                <c:pt idx="2">
                  <c:v>2.0146739824000006</c:v>
                </c:pt>
                <c:pt idx="3">
                  <c:v>2.8506967360799997</c:v>
                </c:pt>
                <c:pt idx="4">
                  <c:v>4.2095564152399998</c:v>
                </c:pt>
                <c:pt idx="5">
                  <c:v>6.0296645146899985</c:v>
                </c:pt>
                <c:pt idx="6">
                  <c:v>6.8997117753999975</c:v>
                </c:pt>
                <c:pt idx="7">
                  <c:v>7.3256761924100013</c:v>
                </c:pt>
                <c:pt idx="8">
                  <c:v>7.4643486776499994</c:v>
                </c:pt>
                <c:pt idx="9">
                  <c:v>8.1708196302000005</c:v>
                </c:pt>
                <c:pt idx="10">
                  <c:v>8.1336228039499989</c:v>
                </c:pt>
                <c:pt idx="11">
                  <c:v>7.8624077753200003</c:v>
                </c:pt>
                <c:pt idx="12">
                  <c:v>6.9801595940100007</c:v>
                </c:pt>
                <c:pt idx="13">
                  <c:v>7.8766625574899995</c:v>
                </c:pt>
                <c:pt idx="14">
                  <c:v>9.2109855682799981</c:v>
                </c:pt>
                <c:pt idx="15">
                  <c:v>9.5436504620800005</c:v>
                </c:pt>
                <c:pt idx="16">
                  <c:v>8.5454390541999992</c:v>
                </c:pt>
                <c:pt idx="17">
                  <c:v>7.3463296615299996</c:v>
                </c:pt>
                <c:pt idx="18">
                  <c:v>7.8221550058399991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F-49C7-926A-BD98F2F5DCB3}"/>
            </c:ext>
          </c:extLst>
        </c:ser>
        <c:ser>
          <c:idx val="1"/>
          <c:order val="1"/>
          <c:tx>
            <c:strRef>
              <c:f>'Constr. NO, regions &amp; sectors'!$W$30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sectors'!$W$31:$W$49</c:f>
              <c:numCache>
                <c:formatCode>0.0</c:formatCode>
                <c:ptCount val="19"/>
                <c:pt idx="0">
                  <c:v>4.4055470140199997</c:v>
                </c:pt>
                <c:pt idx="1">
                  <c:v>4.9646285554600009</c:v>
                </c:pt>
                <c:pt idx="2">
                  <c:v>4.4337535696999986</c:v>
                </c:pt>
                <c:pt idx="3">
                  <c:v>5.1325198069400004</c:v>
                </c:pt>
                <c:pt idx="4">
                  <c:v>4.8716151327600006</c:v>
                </c:pt>
                <c:pt idx="5">
                  <c:v>4.3765063186099988</c:v>
                </c:pt>
                <c:pt idx="6">
                  <c:v>4.8593516821199998</c:v>
                </c:pt>
                <c:pt idx="7">
                  <c:v>4.7150354464299991</c:v>
                </c:pt>
                <c:pt idx="8">
                  <c:v>4.6670812659200012</c:v>
                </c:pt>
                <c:pt idx="9">
                  <c:v>5.526865422000002</c:v>
                </c:pt>
                <c:pt idx="10">
                  <c:v>5.0191717355199978</c:v>
                </c:pt>
                <c:pt idx="11">
                  <c:v>4.9151862839700007</c:v>
                </c:pt>
                <c:pt idx="12">
                  <c:v>5.3949387875700019</c:v>
                </c:pt>
                <c:pt idx="13">
                  <c:v>6.7754881236100006</c:v>
                </c:pt>
                <c:pt idx="14">
                  <c:v>8.4249094468700019</c:v>
                </c:pt>
                <c:pt idx="15">
                  <c:v>8.7487646385000009</c:v>
                </c:pt>
                <c:pt idx="16">
                  <c:v>6.6850438801299985</c:v>
                </c:pt>
                <c:pt idx="17">
                  <c:v>5.8326146427399985</c:v>
                </c:pt>
                <c:pt idx="18">
                  <c:v>6.3790719650999996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F-49C7-926A-BD98F2F5DCB3}"/>
            </c:ext>
          </c:extLst>
        </c:ser>
        <c:ser>
          <c:idx val="2"/>
          <c:order val="2"/>
          <c:tx>
            <c:strRef>
              <c:f>'Constr. NO, regions &amp; sectors'!$X$30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sectors'!$X$31:$X$49</c:f>
              <c:numCache>
                <c:formatCode>0.0</c:formatCode>
                <c:ptCount val="19"/>
                <c:pt idx="0">
                  <c:v>2.7100229285099999</c:v>
                </c:pt>
                <c:pt idx="1">
                  <c:v>2.0487966514799991</c:v>
                </c:pt>
                <c:pt idx="2">
                  <c:v>2.0660790954899997</c:v>
                </c:pt>
                <c:pt idx="3">
                  <c:v>1.9567863874</c:v>
                </c:pt>
                <c:pt idx="4">
                  <c:v>2.1324177782299993</c:v>
                </c:pt>
                <c:pt idx="5">
                  <c:v>2.7233944785099999</c:v>
                </c:pt>
                <c:pt idx="6">
                  <c:v>2.5931072494400005</c:v>
                </c:pt>
                <c:pt idx="7">
                  <c:v>2.9637200965100008</c:v>
                </c:pt>
                <c:pt idx="8">
                  <c:v>3.3939208665599998</c:v>
                </c:pt>
                <c:pt idx="9">
                  <c:v>3.0456023435400006</c:v>
                </c:pt>
                <c:pt idx="10">
                  <c:v>2.2878052430900007</c:v>
                </c:pt>
                <c:pt idx="11">
                  <c:v>2.9741148990599982</c:v>
                </c:pt>
                <c:pt idx="12">
                  <c:v>3.471408472729999</c:v>
                </c:pt>
                <c:pt idx="13">
                  <c:v>3.50701976574</c:v>
                </c:pt>
                <c:pt idx="14">
                  <c:v>3.43950563245</c:v>
                </c:pt>
                <c:pt idx="15">
                  <c:v>3.5403344923199991</c:v>
                </c:pt>
                <c:pt idx="16">
                  <c:v>3.3086762474799993</c:v>
                </c:pt>
                <c:pt idx="17">
                  <c:v>2.4450448245600001</c:v>
                </c:pt>
                <c:pt idx="18">
                  <c:v>3.4813816690100006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F-49C7-926A-BD98F2F5D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sectors'!$AA$30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sectors'!$AA$31:$AA$49</c:f>
              <c:numCache>
                <c:formatCode>0.0</c:formatCode>
                <c:ptCount val="19"/>
                <c:pt idx="0">
                  <c:v>3.5259865830100003</c:v>
                </c:pt>
                <c:pt idx="1">
                  <c:v>2.7518949491400004</c:v>
                </c:pt>
                <c:pt idx="2">
                  <c:v>2.0091148785100001</c:v>
                </c:pt>
                <c:pt idx="3">
                  <c:v>1.9258816238600005</c:v>
                </c:pt>
                <c:pt idx="4">
                  <c:v>2.0542130594799994</c:v>
                </c:pt>
                <c:pt idx="5">
                  <c:v>2.4669437819000004</c:v>
                </c:pt>
                <c:pt idx="6">
                  <c:v>3.2730348252100003</c:v>
                </c:pt>
                <c:pt idx="7">
                  <c:v>3.8490714633100001</c:v>
                </c:pt>
                <c:pt idx="8">
                  <c:v>4.9211574169599999</c:v>
                </c:pt>
                <c:pt idx="9">
                  <c:v>6.0980621373399995</c:v>
                </c:pt>
                <c:pt idx="10">
                  <c:v>5.6394999470599991</c:v>
                </c:pt>
                <c:pt idx="11">
                  <c:v>4.9016815743399995</c:v>
                </c:pt>
                <c:pt idx="12">
                  <c:v>4.9543814925399996</c:v>
                </c:pt>
                <c:pt idx="13">
                  <c:v>4.6633859371500002</c:v>
                </c:pt>
                <c:pt idx="14">
                  <c:v>4.9570374780800019</c:v>
                </c:pt>
                <c:pt idx="15">
                  <c:v>4.7035833146000003</c:v>
                </c:pt>
                <c:pt idx="16">
                  <c:v>3.9302526703000003</c:v>
                </c:pt>
                <c:pt idx="17">
                  <c:v>3.5136768741599997</c:v>
                </c:pt>
                <c:pt idx="18">
                  <c:v>4.0789988572699993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8-4F16-B355-84448B89DE9E}"/>
            </c:ext>
          </c:extLst>
        </c:ser>
        <c:ser>
          <c:idx val="1"/>
          <c:order val="1"/>
          <c:tx>
            <c:strRef>
              <c:f>'Constr. NO, regions &amp; sectors'!$AB$30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sectors'!$AB$31:$AB$49</c:f>
              <c:numCache>
                <c:formatCode>0.0</c:formatCode>
                <c:ptCount val="19"/>
                <c:pt idx="0">
                  <c:v>2.4570311052700005</c:v>
                </c:pt>
                <c:pt idx="1">
                  <c:v>3.2856870827900009</c:v>
                </c:pt>
                <c:pt idx="2">
                  <c:v>3.6392907011900015</c:v>
                </c:pt>
                <c:pt idx="3">
                  <c:v>3.5371942416900009</c:v>
                </c:pt>
                <c:pt idx="4">
                  <c:v>4.1829644729400002</c:v>
                </c:pt>
                <c:pt idx="5">
                  <c:v>3.7073896199999994</c:v>
                </c:pt>
                <c:pt idx="6">
                  <c:v>3.3204885688300001</c:v>
                </c:pt>
                <c:pt idx="7">
                  <c:v>3.8112409283699988</c:v>
                </c:pt>
                <c:pt idx="8">
                  <c:v>3.6332384343400008</c:v>
                </c:pt>
                <c:pt idx="9">
                  <c:v>4.4733598398699961</c:v>
                </c:pt>
                <c:pt idx="10">
                  <c:v>4.6222173293799997</c:v>
                </c:pt>
                <c:pt idx="11">
                  <c:v>5.016873664370002</c:v>
                </c:pt>
                <c:pt idx="12">
                  <c:v>5.8810103701700003</c:v>
                </c:pt>
                <c:pt idx="13">
                  <c:v>5.2261912550400007</c:v>
                </c:pt>
                <c:pt idx="14">
                  <c:v>5.5682220518300003</c:v>
                </c:pt>
                <c:pt idx="15">
                  <c:v>7.2120863773600039</c:v>
                </c:pt>
                <c:pt idx="16">
                  <c:v>6.0733228759699998</c:v>
                </c:pt>
                <c:pt idx="17">
                  <c:v>5.8532093957600031</c:v>
                </c:pt>
                <c:pt idx="18">
                  <c:v>5.2159142400199983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8-4F16-B355-84448B89DE9E}"/>
            </c:ext>
          </c:extLst>
        </c:ser>
        <c:ser>
          <c:idx val="2"/>
          <c:order val="2"/>
          <c:tx>
            <c:strRef>
              <c:f>'Constr. NO, regions &amp; sectors'!$AC$30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sectors'!$AC$31:$AC$49</c:f>
              <c:numCache>
                <c:formatCode>0.0</c:formatCode>
                <c:ptCount val="19"/>
                <c:pt idx="0">
                  <c:v>1.7324020548599997</c:v>
                </c:pt>
                <c:pt idx="1">
                  <c:v>1.6680479202199998</c:v>
                </c:pt>
                <c:pt idx="2">
                  <c:v>1.6370771519699998</c:v>
                </c:pt>
                <c:pt idx="3">
                  <c:v>2.4029518640799994</c:v>
                </c:pt>
                <c:pt idx="4">
                  <c:v>2.1601203598300009</c:v>
                </c:pt>
                <c:pt idx="5">
                  <c:v>1.53156248419</c:v>
                </c:pt>
                <c:pt idx="6">
                  <c:v>2.2821056599000005</c:v>
                </c:pt>
                <c:pt idx="7">
                  <c:v>3.3294232986500001</c:v>
                </c:pt>
                <c:pt idx="8">
                  <c:v>3.7998492829999999</c:v>
                </c:pt>
                <c:pt idx="9">
                  <c:v>3.7034350017500013</c:v>
                </c:pt>
                <c:pt idx="10">
                  <c:v>3.2565570854700003</c:v>
                </c:pt>
                <c:pt idx="11">
                  <c:v>3.2203676820399996</c:v>
                </c:pt>
                <c:pt idx="12">
                  <c:v>3.5942833622100014</c:v>
                </c:pt>
                <c:pt idx="13">
                  <c:v>3.7243680529699992</c:v>
                </c:pt>
                <c:pt idx="14">
                  <c:v>3.6104006571899987</c:v>
                </c:pt>
                <c:pt idx="15">
                  <c:v>2.930247240109999</c:v>
                </c:pt>
                <c:pt idx="16">
                  <c:v>2.7244596125700005</c:v>
                </c:pt>
                <c:pt idx="17">
                  <c:v>2.8241574657699995</c:v>
                </c:pt>
                <c:pt idx="18">
                  <c:v>2.4306948478000008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8-4F16-B355-84448B89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sectors'!$B$30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sectors'!$B$31:$B$49</c:f>
              <c:numCache>
                <c:formatCode>0.0</c:formatCode>
                <c:ptCount val="19"/>
                <c:pt idx="0">
                  <c:v>13.893132591420001</c:v>
                </c:pt>
                <c:pt idx="1">
                  <c:v>11.143653929230002</c:v>
                </c:pt>
                <c:pt idx="2">
                  <c:v>12.415896732220002</c:v>
                </c:pt>
                <c:pt idx="3">
                  <c:v>15.510299122199999</c:v>
                </c:pt>
                <c:pt idx="4">
                  <c:v>17.454843978939998</c:v>
                </c:pt>
                <c:pt idx="5">
                  <c:v>21.404001156699998</c:v>
                </c:pt>
                <c:pt idx="6">
                  <c:v>25.692837074340005</c:v>
                </c:pt>
                <c:pt idx="7">
                  <c:v>28.44222392196</c:v>
                </c:pt>
                <c:pt idx="8">
                  <c:v>35.170356647190005</c:v>
                </c:pt>
                <c:pt idx="9">
                  <c:v>42.284794940010002</c:v>
                </c:pt>
                <c:pt idx="10">
                  <c:v>38.634400824309999</c:v>
                </c:pt>
                <c:pt idx="11">
                  <c:v>29.859734061580003</c:v>
                </c:pt>
                <c:pt idx="12">
                  <c:v>28.937275531090002</c:v>
                </c:pt>
                <c:pt idx="13">
                  <c:v>35.469135992570003</c:v>
                </c:pt>
                <c:pt idx="14">
                  <c:v>48.423665277160005</c:v>
                </c:pt>
                <c:pt idx="15">
                  <c:v>37.069324261840002</c:v>
                </c:pt>
                <c:pt idx="16">
                  <c:v>22.584413137050003</c:v>
                </c:pt>
                <c:pt idx="17">
                  <c:v>27.155878156519996</c:v>
                </c:pt>
                <c:pt idx="18">
                  <c:v>31.555951362070001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D-4DBE-9AAF-F51F15009E03}"/>
            </c:ext>
          </c:extLst>
        </c:ser>
        <c:ser>
          <c:idx val="1"/>
          <c:order val="1"/>
          <c:tx>
            <c:strRef>
              <c:f>'Constr. SE, regions &amp; sectors'!$C$30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sectors'!$C$31:$C$49</c:f>
              <c:numCache>
                <c:formatCode>0.0</c:formatCode>
                <c:ptCount val="19"/>
                <c:pt idx="0">
                  <c:v>6.1462582301199991</c:v>
                </c:pt>
                <c:pt idx="1">
                  <c:v>5.9080207348500009</c:v>
                </c:pt>
                <c:pt idx="2">
                  <c:v>3.9227366746599994</c:v>
                </c:pt>
                <c:pt idx="3">
                  <c:v>5.6250793798099998</c:v>
                </c:pt>
                <c:pt idx="4">
                  <c:v>10.081464736100001</c:v>
                </c:pt>
                <c:pt idx="5">
                  <c:v>11.185290947029999</c:v>
                </c:pt>
                <c:pt idx="6">
                  <c:v>8.3474791739300009</c:v>
                </c:pt>
                <c:pt idx="7">
                  <c:v>9.3124556551199991</c:v>
                </c:pt>
                <c:pt idx="8">
                  <c:v>9.1701813650299986</c:v>
                </c:pt>
                <c:pt idx="9">
                  <c:v>10.94638579203</c:v>
                </c:pt>
                <c:pt idx="10">
                  <c:v>10.157974527169999</c:v>
                </c:pt>
                <c:pt idx="11">
                  <c:v>10.322361876059999</c:v>
                </c:pt>
                <c:pt idx="12">
                  <c:v>9.1114755280100006</c:v>
                </c:pt>
                <c:pt idx="13">
                  <c:v>7.2178804423400003</c:v>
                </c:pt>
                <c:pt idx="14">
                  <c:v>10.685622103489997</c:v>
                </c:pt>
                <c:pt idx="15">
                  <c:v>11.207824122920002</c:v>
                </c:pt>
                <c:pt idx="16">
                  <c:v>8.5693553822900004</c:v>
                </c:pt>
                <c:pt idx="17">
                  <c:v>6.241462749240001</c:v>
                </c:pt>
                <c:pt idx="18">
                  <c:v>7.1928167221000008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D-4DBE-9AAF-F51F15009E03}"/>
            </c:ext>
          </c:extLst>
        </c:ser>
        <c:ser>
          <c:idx val="2"/>
          <c:order val="2"/>
          <c:tx>
            <c:strRef>
              <c:f>'Constr. SE, regions &amp; sectors'!$D$30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sectors'!$D$31:$D$49</c:f>
              <c:numCache>
                <c:formatCode>0.0</c:formatCode>
                <c:ptCount val="19"/>
                <c:pt idx="0">
                  <c:v>2.6457272802200005</c:v>
                </c:pt>
                <c:pt idx="1">
                  <c:v>1.9804139940000003</c:v>
                </c:pt>
                <c:pt idx="2">
                  <c:v>1.9099300056600004</c:v>
                </c:pt>
                <c:pt idx="3">
                  <c:v>3.7166465151799994</c:v>
                </c:pt>
                <c:pt idx="4">
                  <c:v>3.7277396953799999</c:v>
                </c:pt>
                <c:pt idx="5">
                  <c:v>3.2312629337499996</c:v>
                </c:pt>
                <c:pt idx="6">
                  <c:v>5.4701472619399993</c:v>
                </c:pt>
                <c:pt idx="7">
                  <c:v>7.2261071307099991</c:v>
                </c:pt>
                <c:pt idx="8">
                  <c:v>7.7693278627600009</c:v>
                </c:pt>
                <c:pt idx="9">
                  <c:v>9.3743897248899977</c:v>
                </c:pt>
                <c:pt idx="10">
                  <c:v>9.4220831372600014</c:v>
                </c:pt>
                <c:pt idx="11">
                  <c:v>9.1887694716600006</c:v>
                </c:pt>
                <c:pt idx="12">
                  <c:v>6.88777128102</c:v>
                </c:pt>
                <c:pt idx="13">
                  <c:v>6.9118313865099985</c:v>
                </c:pt>
                <c:pt idx="14">
                  <c:v>7.42263838558</c:v>
                </c:pt>
                <c:pt idx="15">
                  <c:v>5.7343441530199994</c:v>
                </c:pt>
                <c:pt idx="16">
                  <c:v>5.0664096746300009</c:v>
                </c:pt>
                <c:pt idx="17">
                  <c:v>4.99714041987</c:v>
                </c:pt>
                <c:pt idx="18">
                  <c:v>5.8275250241400007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D-4DBE-9AAF-F51F15009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sectors'!$G$30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sectors'!$G$31:$G$49</c:f>
              <c:numCache>
                <c:formatCode>0.0</c:formatCode>
                <c:ptCount val="19"/>
                <c:pt idx="0">
                  <c:v>2.2126802944099997</c:v>
                </c:pt>
                <c:pt idx="1">
                  <c:v>2.2775937497700003</c:v>
                </c:pt>
                <c:pt idx="2">
                  <c:v>2.3795915339599998</c:v>
                </c:pt>
                <c:pt idx="3">
                  <c:v>2.7798547028400002</c:v>
                </c:pt>
                <c:pt idx="4">
                  <c:v>3.5485184025999996</c:v>
                </c:pt>
                <c:pt idx="5">
                  <c:v>3.65544846909</c:v>
                </c:pt>
                <c:pt idx="6">
                  <c:v>4.5632461705699994</c:v>
                </c:pt>
                <c:pt idx="7">
                  <c:v>6.4785766762899994</c:v>
                </c:pt>
                <c:pt idx="8">
                  <c:v>7.6831716085200004</c:v>
                </c:pt>
                <c:pt idx="9">
                  <c:v>10.439522366219999</c:v>
                </c:pt>
                <c:pt idx="10">
                  <c:v>11.134838377360001</c:v>
                </c:pt>
                <c:pt idx="11">
                  <c:v>7.9887772754700022</c:v>
                </c:pt>
                <c:pt idx="12">
                  <c:v>8.7608626313899993</c:v>
                </c:pt>
                <c:pt idx="13">
                  <c:v>12.54252466102</c:v>
                </c:pt>
                <c:pt idx="14">
                  <c:v>13.375466908769997</c:v>
                </c:pt>
                <c:pt idx="15">
                  <c:v>8.8904350116700019</c:v>
                </c:pt>
                <c:pt idx="16">
                  <c:v>6.0247265906399994</c:v>
                </c:pt>
                <c:pt idx="17">
                  <c:v>5.0581951683700002</c:v>
                </c:pt>
                <c:pt idx="18">
                  <c:v>7.4443659128500004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0-49E5-9EDA-6C5846948835}"/>
            </c:ext>
          </c:extLst>
        </c:ser>
        <c:ser>
          <c:idx val="1"/>
          <c:order val="1"/>
          <c:tx>
            <c:strRef>
              <c:f>'Constr. SE, regions &amp; sectors'!$H$30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sectors'!$H$31:$H$49</c:f>
              <c:numCache>
                <c:formatCode>0.0</c:formatCode>
                <c:ptCount val="19"/>
                <c:pt idx="0">
                  <c:v>2.2934335776199992</c:v>
                </c:pt>
                <c:pt idx="1">
                  <c:v>2.6193242851699994</c:v>
                </c:pt>
                <c:pt idx="2">
                  <c:v>3.7752201492800004</c:v>
                </c:pt>
                <c:pt idx="3">
                  <c:v>4.3544575121500007</c:v>
                </c:pt>
                <c:pt idx="4">
                  <c:v>4.8358842367199983</c:v>
                </c:pt>
                <c:pt idx="5">
                  <c:v>4.5401282007699999</c:v>
                </c:pt>
                <c:pt idx="6">
                  <c:v>2.8477363119299985</c:v>
                </c:pt>
                <c:pt idx="7">
                  <c:v>2.3532536409700007</c:v>
                </c:pt>
                <c:pt idx="8">
                  <c:v>3.1482890837300008</c:v>
                </c:pt>
                <c:pt idx="9">
                  <c:v>5.1516535583900023</c:v>
                </c:pt>
                <c:pt idx="10">
                  <c:v>4.8496256599200018</c:v>
                </c:pt>
                <c:pt idx="11">
                  <c:v>4.3055613524499998</c:v>
                </c:pt>
                <c:pt idx="12">
                  <c:v>5.59363224265</c:v>
                </c:pt>
                <c:pt idx="13">
                  <c:v>5.8660253995100025</c:v>
                </c:pt>
                <c:pt idx="14">
                  <c:v>9.1225757855599987</c:v>
                </c:pt>
                <c:pt idx="15">
                  <c:v>12.025074986590004</c:v>
                </c:pt>
                <c:pt idx="16">
                  <c:v>10.381229874109998</c:v>
                </c:pt>
                <c:pt idx="17">
                  <c:v>10.095671786139999</c:v>
                </c:pt>
                <c:pt idx="18">
                  <c:v>8.5194257668100057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0-49E5-9EDA-6C5846948835}"/>
            </c:ext>
          </c:extLst>
        </c:ser>
        <c:ser>
          <c:idx val="2"/>
          <c:order val="2"/>
          <c:tx>
            <c:strRef>
              <c:f>'Constr. SE, regions &amp; sectors'!$I$30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sectors'!$I$31:$I$49</c:f>
              <c:numCache>
                <c:formatCode>0.0</c:formatCode>
                <c:ptCount val="19"/>
                <c:pt idx="0">
                  <c:v>1.1998224862299998</c:v>
                </c:pt>
                <c:pt idx="1">
                  <c:v>1.6176973292000001</c:v>
                </c:pt>
                <c:pt idx="2">
                  <c:v>2.0389837544900007</c:v>
                </c:pt>
                <c:pt idx="3">
                  <c:v>2.3912352552399994</c:v>
                </c:pt>
                <c:pt idx="4">
                  <c:v>1.5086022632800005</c:v>
                </c:pt>
                <c:pt idx="5">
                  <c:v>1.6060069524999991</c:v>
                </c:pt>
                <c:pt idx="6">
                  <c:v>2.2625672507800001</c:v>
                </c:pt>
                <c:pt idx="7">
                  <c:v>2.3281226837399998</c:v>
                </c:pt>
                <c:pt idx="8">
                  <c:v>2.2811201751799999</c:v>
                </c:pt>
                <c:pt idx="9">
                  <c:v>3.0679622389199999</c:v>
                </c:pt>
                <c:pt idx="10">
                  <c:v>3.3573591656200001</c:v>
                </c:pt>
                <c:pt idx="11">
                  <c:v>3.8939862420099995</c:v>
                </c:pt>
                <c:pt idx="12">
                  <c:v>3.5564418642799986</c:v>
                </c:pt>
                <c:pt idx="13">
                  <c:v>3.7926469594299999</c:v>
                </c:pt>
                <c:pt idx="14">
                  <c:v>4.2798578989999996</c:v>
                </c:pt>
                <c:pt idx="15">
                  <c:v>3.7743501763199991</c:v>
                </c:pt>
                <c:pt idx="16">
                  <c:v>3.4455875914000003</c:v>
                </c:pt>
                <c:pt idx="17">
                  <c:v>3.4180475559199999</c:v>
                </c:pt>
                <c:pt idx="18">
                  <c:v>2.9100939714699989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0-49E5-9EDA-6C5846948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sectors'!$L$30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sectors'!$L$31:$L$49</c:f>
              <c:numCache>
                <c:formatCode>0.0</c:formatCode>
                <c:ptCount val="19"/>
                <c:pt idx="0">
                  <c:v>2.9863200265699996</c:v>
                </c:pt>
                <c:pt idx="1">
                  <c:v>3.1140358740799998</c:v>
                </c:pt>
                <c:pt idx="2">
                  <c:v>2.7630959289800003</c:v>
                </c:pt>
                <c:pt idx="3">
                  <c:v>3.9957511915900001</c:v>
                </c:pt>
                <c:pt idx="4">
                  <c:v>4.5389305428100002</c:v>
                </c:pt>
                <c:pt idx="5">
                  <c:v>3.93847069132</c:v>
                </c:pt>
                <c:pt idx="6">
                  <c:v>5.2848164898199999</c:v>
                </c:pt>
                <c:pt idx="7">
                  <c:v>7.4226715522999998</c:v>
                </c:pt>
                <c:pt idx="8">
                  <c:v>10.514546301060001</c:v>
                </c:pt>
                <c:pt idx="9">
                  <c:v>12.5072134254</c:v>
                </c:pt>
                <c:pt idx="10">
                  <c:v>14.13633775213</c:v>
                </c:pt>
                <c:pt idx="11">
                  <c:v>13.796236379029999</c:v>
                </c:pt>
                <c:pt idx="12">
                  <c:v>10.13342737821</c:v>
                </c:pt>
                <c:pt idx="13">
                  <c:v>13.252085885510001</c:v>
                </c:pt>
                <c:pt idx="14">
                  <c:v>14.516703644670001</c:v>
                </c:pt>
                <c:pt idx="15">
                  <c:v>12.091343558729999</c:v>
                </c:pt>
                <c:pt idx="16">
                  <c:v>7.0242689267200014</c:v>
                </c:pt>
                <c:pt idx="17">
                  <c:v>7.2476778934099997</c:v>
                </c:pt>
                <c:pt idx="18">
                  <c:v>10.55061780818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C-439C-9B70-3F733E21E373}"/>
            </c:ext>
          </c:extLst>
        </c:ser>
        <c:ser>
          <c:idx val="1"/>
          <c:order val="1"/>
          <c:tx>
            <c:strRef>
              <c:f>'Constr. SE, regions &amp; sectors'!$M$30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sectors'!$M$31:$M$49</c:f>
              <c:numCache>
                <c:formatCode>0.0</c:formatCode>
                <c:ptCount val="19"/>
                <c:pt idx="0">
                  <c:v>4.4921687720699994</c:v>
                </c:pt>
                <c:pt idx="1">
                  <c:v>5.71780453482</c:v>
                </c:pt>
                <c:pt idx="2">
                  <c:v>4.1462917381399995</c:v>
                </c:pt>
                <c:pt idx="3">
                  <c:v>2.5374375827</c:v>
                </c:pt>
                <c:pt idx="4">
                  <c:v>2.8015490537900001</c:v>
                </c:pt>
                <c:pt idx="5">
                  <c:v>2.9935321766099996</c:v>
                </c:pt>
                <c:pt idx="6">
                  <c:v>2.9430778629200005</c:v>
                </c:pt>
                <c:pt idx="7">
                  <c:v>2.6553195667399998</c:v>
                </c:pt>
                <c:pt idx="8">
                  <c:v>3.1759799602299994</c:v>
                </c:pt>
                <c:pt idx="9">
                  <c:v>4.2992628742299992</c:v>
                </c:pt>
                <c:pt idx="10">
                  <c:v>3.6850316350499996</c:v>
                </c:pt>
                <c:pt idx="11">
                  <c:v>2.7834096752899988</c:v>
                </c:pt>
                <c:pt idx="12">
                  <c:v>4.2705421664600003</c:v>
                </c:pt>
                <c:pt idx="13">
                  <c:v>6.5190342424700001</c:v>
                </c:pt>
                <c:pt idx="14">
                  <c:v>6.1754487364199999</c:v>
                </c:pt>
                <c:pt idx="15">
                  <c:v>6.059111532990002</c:v>
                </c:pt>
                <c:pt idx="16">
                  <c:v>5.1641762608199997</c:v>
                </c:pt>
                <c:pt idx="17">
                  <c:v>5.6598676354500004</c:v>
                </c:pt>
                <c:pt idx="18">
                  <c:v>5.9544153594400004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C-439C-9B70-3F733E21E373}"/>
            </c:ext>
          </c:extLst>
        </c:ser>
        <c:ser>
          <c:idx val="2"/>
          <c:order val="2"/>
          <c:tx>
            <c:strRef>
              <c:f>'Constr. SE, regions &amp; sectors'!$N$30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sectors'!$N$31:$N$49</c:f>
              <c:numCache>
                <c:formatCode>0.0</c:formatCode>
                <c:ptCount val="19"/>
                <c:pt idx="0">
                  <c:v>0.72090548485000006</c:v>
                </c:pt>
                <c:pt idx="1">
                  <c:v>0.98119667048999981</c:v>
                </c:pt>
                <c:pt idx="2">
                  <c:v>1.1254657616100001</c:v>
                </c:pt>
                <c:pt idx="3">
                  <c:v>1.4036400817799997</c:v>
                </c:pt>
                <c:pt idx="4">
                  <c:v>1.3696488345600002</c:v>
                </c:pt>
                <c:pt idx="5">
                  <c:v>1.98143093872</c:v>
                </c:pt>
                <c:pt idx="6">
                  <c:v>1.9776167628200001</c:v>
                </c:pt>
                <c:pt idx="7">
                  <c:v>2.5960456230900002</c:v>
                </c:pt>
                <c:pt idx="8">
                  <c:v>2.5337128968699996</c:v>
                </c:pt>
                <c:pt idx="9">
                  <c:v>2.9944885998599995</c:v>
                </c:pt>
                <c:pt idx="10">
                  <c:v>3.3163043893700004</c:v>
                </c:pt>
                <c:pt idx="11">
                  <c:v>3.6476667899999988</c:v>
                </c:pt>
                <c:pt idx="12">
                  <c:v>4.8723927849800006</c:v>
                </c:pt>
                <c:pt idx="13">
                  <c:v>6.7963301170100001</c:v>
                </c:pt>
                <c:pt idx="14">
                  <c:v>5.2176924198599997</c:v>
                </c:pt>
                <c:pt idx="15">
                  <c:v>2.4727828104899996</c:v>
                </c:pt>
                <c:pt idx="16">
                  <c:v>2.9391785569600009</c:v>
                </c:pt>
                <c:pt idx="17">
                  <c:v>4.2429173419599993</c:v>
                </c:pt>
                <c:pt idx="18">
                  <c:v>3.9786913509299993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C-439C-9B70-3F733E21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sectors'!$Q$30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sectors'!$Q$31:$Q$49</c:f>
              <c:numCache>
                <c:formatCode>0.0</c:formatCode>
                <c:ptCount val="19"/>
                <c:pt idx="0">
                  <c:v>4.0974730935399997</c:v>
                </c:pt>
                <c:pt idx="1">
                  <c:v>2.6120806486300001</c:v>
                </c:pt>
                <c:pt idx="2">
                  <c:v>3.5322048002400002</c:v>
                </c:pt>
                <c:pt idx="3">
                  <c:v>5.222249389129999</c:v>
                </c:pt>
                <c:pt idx="4">
                  <c:v>6.3714894968799998</c:v>
                </c:pt>
                <c:pt idx="5">
                  <c:v>5.5235987573400003</c:v>
                </c:pt>
                <c:pt idx="6">
                  <c:v>6.3977836500399992</c:v>
                </c:pt>
                <c:pt idx="7">
                  <c:v>8.1987306685499988</c:v>
                </c:pt>
                <c:pt idx="8">
                  <c:v>11.197026670880001</c:v>
                </c:pt>
                <c:pt idx="9">
                  <c:v>14.738965145610001</c:v>
                </c:pt>
                <c:pt idx="10">
                  <c:v>18.481864359379998</c:v>
                </c:pt>
                <c:pt idx="11">
                  <c:v>19.700940641380001</c:v>
                </c:pt>
                <c:pt idx="12">
                  <c:v>17.391274702489998</c:v>
                </c:pt>
                <c:pt idx="13">
                  <c:v>16.8884436102</c:v>
                </c:pt>
                <c:pt idx="14">
                  <c:v>20.294677086259998</c:v>
                </c:pt>
                <c:pt idx="15">
                  <c:v>16.948626451020001</c:v>
                </c:pt>
                <c:pt idx="16">
                  <c:v>9.2976040262299975</c:v>
                </c:pt>
                <c:pt idx="17">
                  <c:v>10.916238872169998</c:v>
                </c:pt>
                <c:pt idx="18">
                  <c:v>14.04940441183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C-4E95-AF6D-DD3B105B3D07}"/>
            </c:ext>
          </c:extLst>
        </c:ser>
        <c:ser>
          <c:idx val="1"/>
          <c:order val="1"/>
          <c:tx>
            <c:strRef>
              <c:f>'Constr. SE, regions &amp; sectors'!$R$30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sectors'!$R$31:$R$49</c:f>
              <c:numCache>
                <c:formatCode>0.0</c:formatCode>
                <c:ptCount val="19"/>
                <c:pt idx="0">
                  <c:v>4.14415344878</c:v>
                </c:pt>
                <c:pt idx="1">
                  <c:v>3.8148784295999998</c:v>
                </c:pt>
                <c:pt idx="2">
                  <c:v>3.4308018882700004</c:v>
                </c:pt>
                <c:pt idx="3">
                  <c:v>3.5467947631699994</c:v>
                </c:pt>
                <c:pt idx="4">
                  <c:v>4.4169357991399991</c:v>
                </c:pt>
                <c:pt idx="5">
                  <c:v>4.889326349790001</c:v>
                </c:pt>
                <c:pt idx="6">
                  <c:v>4.5982113991200002</c:v>
                </c:pt>
                <c:pt idx="7">
                  <c:v>3.8842874368400002</c:v>
                </c:pt>
                <c:pt idx="8">
                  <c:v>4.60701859025</c:v>
                </c:pt>
                <c:pt idx="9">
                  <c:v>7.2899152389299999</c:v>
                </c:pt>
                <c:pt idx="10">
                  <c:v>8.1041306113799987</c:v>
                </c:pt>
                <c:pt idx="11">
                  <c:v>11.843652085970001</c:v>
                </c:pt>
                <c:pt idx="12">
                  <c:v>15.093673554610003</c:v>
                </c:pt>
                <c:pt idx="13">
                  <c:v>10.455659593779998</c:v>
                </c:pt>
                <c:pt idx="14">
                  <c:v>9.4914795583</c:v>
                </c:pt>
                <c:pt idx="15">
                  <c:v>13.241266594620001</c:v>
                </c:pt>
                <c:pt idx="16">
                  <c:v>11.89718874187</c:v>
                </c:pt>
                <c:pt idx="17">
                  <c:v>16.385510381939998</c:v>
                </c:pt>
                <c:pt idx="18">
                  <c:v>13.975548453510001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C-4E95-AF6D-DD3B105B3D07}"/>
            </c:ext>
          </c:extLst>
        </c:ser>
        <c:ser>
          <c:idx val="2"/>
          <c:order val="2"/>
          <c:tx>
            <c:strRef>
              <c:f>'Constr. SE, regions &amp; sectors'!$S$30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sectors'!$S$31:$S$49</c:f>
              <c:numCache>
                <c:formatCode>0.0</c:formatCode>
                <c:ptCount val="19"/>
                <c:pt idx="0">
                  <c:v>1.4586476124900003</c:v>
                </c:pt>
                <c:pt idx="1">
                  <c:v>0.90647364236000005</c:v>
                </c:pt>
                <c:pt idx="2">
                  <c:v>1.1767884905299999</c:v>
                </c:pt>
                <c:pt idx="3">
                  <c:v>1.7432277269800001</c:v>
                </c:pt>
                <c:pt idx="4">
                  <c:v>2.1933380771600004</c:v>
                </c:pt>
                <c:pt idx="5">
                  <c:v>1.9805478393600002</c:v>
                </c:pt>
                <c:pt idx="6">
                  <c:v>2.17613825293</c:v>
                </c:pt>
                <c:pt idx="7">
                  <c:v>3.2623909573100005</c:v>
                </c:pt>
                <c:pt idx="8">
                  <c:v>3.1969808578300007</c:v>
                </c:pt>
                <c:pt idx="9">
                  <c:v>3.7278097334399996</c:v>
                </c:pt>
                <c:pt idx="10">
                  <c:v>4.5558993261899996</c:v>
                </c:pt>
                <c:pt idx="11">
                  <c:v>5.6678091117299996</c:v>
                </c:pt>
                <c:pt idx="12">
                  <c:v>7.5482140276499994</c:v>
                </c:pt>
                <c:pt idx="13">
                  <c:v>7.5265148678099996</c:v>
                </c:pt>
                <c:pt idx="14">
                  <c:v>8.5767528024399979</c:v>
                </c:pt>
                <c:pt idx="15">
                  <c:v>7.6582963031399984</c:v>
                </c:pt>
                <c:pt idx="16">
                  <c:v>5.4914103008100001</c:v>
                </c:pt>
                <c:pt idx="17">
                  <c:v>4.6161075647100001</c:v>
                </c:pt>
                <c:pt idx="18">
                  <c:v>6.5711477698399978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C-4E95-AF6D-DD3B105B3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sectors'!$V$30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sectors'!$V$31:$V$49</c:f>
              <c:numCache>
                <c:formatCode>0.0</c:formatCode>
                <c:ptCount val="19"/>
                <c:pt idx="0">
                  <c:v>8.0130673512600001</c:v>
                </c:pt>
                <c:pt idx="1">
                  <c:v>6.3490692818999985</c:v>
                </c:pt>
                <c:pt idx="2">
                  <c:v>6.8176618336600008</c:v>
                </c:pt>
                <c:pt idx="3">
                  <c:v>10.130202737600001</c:v>
                </c:pt>
                <c:pt idx="4">
                  <c:v>11.584669728320005</c:v>
                </c:pt>
                <c:pt idx="5">
                  <c:v>12.314616141779997</c:v>
                </c:pt>
                <c:pt idx="6">
                  <c:v>14.646082027329999</c:v>
                </c:pt>
                <c:pt idx="7">
                  <c:v>22.438082827679995</c:v>
                </c:pt>
                <c:pt idx="8">
                  <c:v>35.625365018359986</c:v>
                </c:pt>
                <c:pt idx="9">
                  <c:v>48.898119501339998</c:v>
                </c:pt>
                <c:pt idx="10">
                  <c:v>46.380440554869992</c:v>
                </c:pt>
                <c:pt idx="11">
                  <c:v>39.905264183990006</c:v>
                </c:pt>
                <c:pt idx="12">
                  <c:v>41.229480967280004</c:v>
                </c:pt>
                <c:pt idx="13">
                  <c:v>46.003184665970011</c:v>
                </c:pt>
                <c:pt idx="14">
                  <c:v>60.108606157370033</c:v>
                </c:pt>
                <c:pt idx="15">
                  <c:v>48.849746679060019</c:v>
                </c:pt>
                <c:pt idx="16">
                  <c:v>23.605395507600004</c:v>
                </c:pt>
                <c:pt idx="17">
                  <c:v>24.940753377020002</c:v>
                </c:pt>
                <c:pt idx="18">
                  <c:v>36.065043862119985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B-4FAE-86B3-3DA40834D585}"/>
            </c:ext>
          </c:extLst>
        </c:ser>
        <c:ser>
          <c:idx val="1"/>
          <c:order val="1"/>
          <c:tx>
            <c:strRef>
              <c:f>'Constr. SE, regions &amp; sectors'!$W$30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sectors'!$W$31:$W$49</c:f>
              <c:numCache>
                <c:formatCode>0.0</c:formatCode>
                <c:ptCount val="19"/>
                <c:pt idx="0">
                  <c:v>19.948496417159983</c:v>
                </c:pt>
                <c:pt idx="1">
                  <c:v>17.178871507800004</c:v>
                </c:pt>
                <c:pt idx="2">
                  <c:v>14.43996837328001</c:v>
                </c:pt>
                <c:pt idx="3">
                  <c:v>16.886850361160004</c:v>
                </c:pt>
                <c:pt idx="4">
                  <c:v>20.951203805540004</c:v>
                </c:pt>
                <c:pt idx="5">
                  <c:v>19.045699569139998</c:v>
                </c:pt>
                <c:pt idx="6">
                  <c:v>20.941020970350014</c:v>
                </c:pt>
                <c:pt idx="7">
                  <c:v>21.929046841030004</c:v>
                </c:pt>
                <c:pt idx="8">
                  <c:v>23.962539547689996</c:v>
                </c:pt>
                <c:pt idx="9">
                  <c:v>26.136962552319986</c:v>
                </c:pt>
                <c:pt idx="10">
                  <c:v>28.404271283439986</c:v>
                </c:pt>
                <c:pt idx="11">
                  <c:v>33.804211199310018</c:v>
                </c:pt>
                <c:pt idx="12">
                  <c:v>34.257461781260034</c:v>
                </c:pt>
                <c:pt idx="13">
                  <c:v>39.526964077060008</c:v>
                </c:pt>
                <c:pt idx="14">
                  <c:v>56.837370863169987</c:v>
                </c:pt>
                <c:pt idx="15">
                  <c:v>56.682901446079981</c:v>
                </c:pt>
                <c:pt idx="16">
                  <c:v>55.834117315980031</c:v>
                </c:pt>
                <c:pt idx="17">
                  <c:v>44.37799163144004</c:v>
                </c:pt>
                <c:pt idx="18">
                  <c:v>44.136103105610019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B-4FAE-86B3-3DA40834D585}"/>
            </c:ext>
          </c:extLst>
        </c:ser>
        <c:ser>
          <c:idx val="2"/>
          <c:order val="2"/>
          <c:tx>
            <c:strRef>
              <c:f>'Constr. SE, regions &amp; sectors'!$X$30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sectors'!$X$31:$X$49</c:f>
              <c:numCache>
                <c:formatCode>0.0</c:formatCode>
                <c:ptCount val="19"/>
                <c:pt idx="0">
                  <c:v>6.7079864938700045</c:v>
                </c:pt>
                <c:pt idx="1">
                  <c:v>7.6043506493100033</c:v>
                </c:pt>
                <c:pt idx="2">
                  <c:v>7.9741582993799991</c:v>
                </c:pt>
                <c:pt idx="3">
                  <c:v>7.9268065535300014</c:v>
                </c:pt>
                <c:pt idx="4">
                  <c:v>8.1716035893499956</c:v>
                </c:pt>
                <c:pt idx="5">
                  <c:v>8.3783229635400005</c:v>
                </c:pt>
                <c:pt idx="6">
                  <c:v>9.4031293357799939</c:v>
                </c:pt>
                <c:pt idx="7">
                  <c:v>11.95288248001</c:v>
                </c:pt>
                <c:pt idx="8">
                  <c:v>14.299765398859996</c:v>
                </c:pt>
                <c:pt idx="9">
                  <c:v>16.442601287159992</c:v>
                </c:pt>
                <c:pt idx="10">
                  <c:v>20.359199074120003</c:v>
                </c:pt>
                <c:pt idx="11">
                  <c:v>22.170422492119982</c:v>
                </c:pt>
                <c:pt idx="12">
                  <c:v>23.12755943356002</c:v>
                </c:pt>
                <c:pt idx="13">
                  <c:v>23.738945102690007</c:v>
                </c:pt>
                <c:pt idx="14">
                  <c:v>24.979683196290011</c:v>
                </c:pt>
                <c:pt idx="15">
                  <c:v>23.66569899092999</c:v>
                </c:pt>
                <c:pt idx="16">
                  <c:v>23.416680766560006</c:v>
                </c:pt>
                <c:pt idx="17">
                  <c:v>22.513954271730011</c:v>
                </c:pt>
                <c:pt idx="18">
                  <c:v>21.34838131359999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B-4FAE-86B3-3DA40834D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current prices'!$H$54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3E-4E72-92F1-24CB20F0A5E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3E-4E72-92F1-24CB20F0A5E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3E-4E72-92F1-24CB20F0A5E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3E-4E72-92F1-24CB20F0A5E6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prices'!$H$58:$H$73</c:f>
              <c:numCache>
                <c:formatCode>_-* #\ ##0_-;\-* #\ ##0_-;_-* "-"??_-;_-@_-</c:formatCode>
                <c:ptCount val="16"/>
                <c:pt idx="0">
                  <c:v>38.415760400000003</c:v>
                </c:pt>
                <c:pt idx="1">
                  <c:v>44.396535</c:v>
                </c:pt>
                <c:pt idx="2">
                  <c:v>47.805372400000003</c:v>
                </c:pt>
                <c:pt idx="3">
                  <c:v>57.746113800000003</c:v>
                </c:pt>
                <c:pt idx="4">
                  <c:v>74.484117800000007</c:v>
                </c:pt>
                <c:pt idx="5">
                  <c:v>102.2549159</c:v>
                </c:pt>
                <c:pt idx="6">
                  <c:v>131.5260107</c:v>
                </c:pt>
                <c:pt idx="7">
                  <c:v>131.42394970000001</c:v>
                </c:pt>
                <c:pt idx="8">
                  <c:v>113.54286250000001</c:v>
                </c:pt>
                <c:pt idx="9">
                  <c:v>108.64393450000001</c:v>
                </c:pt>
                <c:pt idx="10">
                  <c:v>126.7189376</c:v>
                </c:pt>
                <c:pt idx="11">
                  <c:v>159.94999920000001</c:v>
                </c:pt>
                <c:pt idx="12">
                  <c:v>126.40254850000001</c:v>
                </c:pt>
                <c:pt idx="13">
                  <c:v>69.952609400000014</c:v>
                </c:pt>
                <c:pt idx="14">
                  <c:v>76.872345199999998</c:v>
                </c:pt>
                <c:pt idx="15">
                  <c:v>101.72419870000002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3E-4E72-92F1-24CB20F0A5E6}"/>
            </c:ext>
          </c:extLst>
        </c:ser>
        <c:ser>
          <c:idx val="1"/>
          <c:order val="1"/>
          <c:tx>
            <c:strRef>
              <c:f>'Scandinavia, current prices'!$I$54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33E-4E72-92F1-24CB20F0A5E6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prices'!$I$58:$I$73</c:f>
              <c:numCache>
                <c:formatCode>_-* #\ ##0_-;\-* #\ ##0_-;_-* "-"??_-;_-@_-</c:formatCode>
                <c:ptCount val="16"/>
                <c:pt idx="0">
                  <c:v>33.629099500000009</c:v>
                </c:pt>
                <c:pt idx="1">
                  <c:v>43.978084900000006</c:v>
                </c:pt>
                <c:pt idx="2">
                  <c:v>43.529016499999997</c:v>
                </c:pt>
                <c:pt idx="3">
                  <c:v>40.497804800000004</c:v>
                </c:pt>
                <c:pt idx="4">
                  <c:v>40.957079300000004</c:v>
                </c:pt>
                <c:pt idx="5">
                  <c:v>44.968076600000003</c:v>
                </c:pt>
                <c:pt idx="6">
                  <c:v>54.929230199999999</c:v>
                </c:pt>
                <c:pt idx="7">
                  <c:v>56.337672000000005</c:v>
                </c:pt>
                <c:pt idx="8">
                  <c:v>64.359666600000011</c:v>
                </c:pt>
                <c:pt idx="9">
                  <c:v>69.738281299999997</c:v>
                </c:pt>
                <c:pt idx="10">
                  <c:v>71.024249900000001</c:v>
                </c:pt>
                <c:pt idx="11">
                  <c:v>94.212509100000005</c:v>
                </c:pt>
                <c:pt idx="12">
                  <c:v>101.26492420000001</c:v>
                </c:pt>
                <c:pt idx="13">
                  <c:v>93.743028499999994</c:v>
                </c:pt>
                <c:pt idx="14">
                  <c:v>84.465683600000006</c:v>
                </c:pt>
                <c:pt idx="15">
                  <c:v>81.424265800000001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3E-4E72-92F1-24CB20F0A5E6}"/>
            </c:ext>
          </c:extLst>
        </c:ser>
        <c:ser>
          <c:idx val="2"/>
          <c:order val="2"/>
          <c:tx>
            <c:strRef>
              <c:f>'Scandinavia, current prices'!$J$54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33E-4E72-92F1-24CB20F0A5E6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prices'!$J$58:$J$73</c:f>
              <c:numCache>
                <c:formatCode>_-* #\ ##0_-;\-* #\ ##0_-;_-* "-"??_-;_-@_-</c:formatCode>
                <c:ptCount val="16"/>
                <c:pt idx="0">
                  <c:v>17.534079800000001</c:v>
                </c:pt>
                <c:pt idx="1">
                  <c:v>17.319751699999998</c:v>
                </c:pt>
                <c:pt idx="2">
                  <c:v>17.534079800000001</c:v>
                </c:pt>
                <c:pt idx="3">
                  <c:v>21.728786899999999</c:v>
                </c:pt>
                <c:pt idx="4">
                  <c:v>27.934095700000004</c:v>
                </c:pt>
                <c:pt idx="5">
                  <c:v>30.699948800000001</c:v>
                </c:pt>
                <c:pt idx="6">
                  <c:v>36.3439221</c:v>
                </c:pt>
                <c:pt idx="7">
                  <c:v>41.8552161</c:v>
                </c:pt>
                <c:pt idx="8">
                  <c:v>45.488587700000011</c:v>
                </c:pt>
                <c:pt idx="9">
                  <c:v>46.937853900000007</c:v>
                </c:pt>
                <c:pt idx="10">
                  <c:v>49.775149700000014</c:v>
                </c:pt>
                <c:pt idx="11">
                  <c:v>51.520392799999996</c:v>
                </c:pt>
                <c:pt idx="12">
                  <c:v>44.2026191</c:v>
                </c:pt>
                <c:pt idx="13">
                  <c:v>41.191819600000002</c:v>
                </c:pt>
                <c:pt idx="14">
                  <c:v>40.610071900000001</c:v>
                </c:pt>
                <c:pt idx="15">
                  <c:v>41.477590399999997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33E-4E72-92F1-24CB20F0A5E6}"/>
            </c:ext>
          </c:extLst>
        </c:ser>
        <c:ser>
          <c:idx val="3"/>
          <c:order val="3"/>
          <c:tx>
            <c:strRef>
              <c:f>'Scandinavia, current prices'!$K$54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33E-4E72-92F1-24CB20F0A5E6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prices'!$K$58:$K$73</c:f>
              <c:numCache>
                <c:formatCode>_-* #\ ##0_-;\-* #\ ##0_-;_-* "-"??_-;_-@_-</c:formatCode>
                <c:ptCount val="16"/>
                <c:pt idx="0">
                  <c:v>63.262510850000005</c:v>
                </c:pt>
                <c:pt idx="1">
                  <c:v>72.995047810000003</c:v>
                </c:pt>
                <c:pt idx="2">
                  <c:v>67.40822867</c:v>
                </c:pt>
                <c:pt idx="3">
                  <c:v>73.073634780000006</c:v>
                </c:pt>
                <c:pt idx="4">
                  <c:v>74.51779793</c:v>
                </c:pt>
                <c:pt idx="5">
                  <c:v>76.909087159999999</c:v>
                </c:pt>
                <c:pt idx="6">
                  <c:v>81.758005269999998</c:v>
                </c:pt>
                <c:pt idx="7">
                  <c:v>90.743455710000021</c:v>
                </c:pt>
                <c:pt idx="8">
                  <c:v>100.72604212</c:v>
                </c:pt>
                <c:pt idx="9">
                  <c:v>111.55981727</c:v>
                </c:pt>
                <c:pt idx="10">
                  <c:v>106.99666996000001</c:v>
                </c:pt>
                <c:pt idx="11">
                  <c:v>118.28971961000001</c:v>
                </c:pt>
                <c:pt idx="12">
                  <c:v>131.99345008000003</c:v>
                </c:pt>
                <c:pt idx="13">
                  <c:v>140.09811409000002</c:v>
                </c:pt>
                <c:pt idx="14">
                  <c:v>148.749741880285</c:v>
                </c:pt>
                <c:pt idx="15">
                  <c:v>160.60893651886269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3E-4E72-92F1-24CB20F0A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sectors'!$B$30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sectors'!$B$31:$B$49</c:f>
              <c:numCache>
                <c:formatCode>0.0</c:formatCode>
                <c:ptCount val="19"/>
                <c:pt idx="0">
                  <c:v>9.7858476412499993</c:v>
                </c:pt>
                <c:pt idx="1">
                  <c:v>4.3960635701799999</c:v>
                </c:pt>
                <c:pt idx="2">
                  <c:v>2.8088222092199997</c:v>
                </c:pt>
                <c:pt idx="3">
                  <c:v>6.3120410810799994</c:v>
                </c:pt>
                <c:pt idx="4">
                  <c:v>7.1960164241299989</c:v>
                </c:pt>
                <c:pt idx="5">
                  <c:v>5.74171017888</c:v>
                </c:pt>
                <c:pt idx="6">
                  <c:v>5.6596447702499999</c:v>
                </c:pt>
                <c:pt idx="7">
                  <c:v>9.2222744061199986</c:v>
                </c:pt>
                <c:pt idx="8">
                  <c:v>14.920290774780002</c:v>
                </c:pt>
                <c:pt idx="9">
                  <c:v>19.574345786409999</c:v>
                </c:pt>
                <c:pt idx="10">
                  <c:v>18.010021710110003</c:v>
                </c:pt>
                <c:pt idx="11">
                  <c:v>19.808777180580002</c:v>
                </c:pt>
                <c:pt idx="12">
                  <c:v>22.983360550080004</c:v>
                </c:pt>
                <c:pt idx="13">
                  <c:v>23.306036984590001</c:v>
                </c:pt>
                <c:pt idx="14">
                  <c:v>28.201622978689993</c:v>
                </c:pt>
                <c:pt idx="15">
                  <c:v>22.401227462370006</c:v>
                </c:pt>
                <c:pt idx="16">
                  <c:v>17.55802996761</c:v>
                </c:pt>
                <c:pt idx="17">
                  <c:v>14.837896937979993</c:v>
                </c:pt>
                <c:pt idx="18">
                  <c:v>16.970193032399997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C-4883-B2B6-41B960EDDBBD}"/>
            </c:ext>
          </c:extLst>
        </c:ser>
        <c:ser>
          <c:idx val="1"/>
          <c:order val="1"/>
          <c:tx>
            <c:strRef>
              <c:f>'Constr. DK, regions &amp; sectors'!$C$30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sectors'!$C$31:$C$49</c:f>
              <c:numCache>
                <c:formatCode>0.0</c:formatCode>
                <c:ptCount val="19"/>
                <c:pt idx="0">
                  <c:v>12.490382270080003</c:v>
                </c:pt>
                <c:pt idx="1">
                  <c:v>13.678821446350002</c:v>
                </c:pt>
                <c:pt idx="2">
                  <c:v>9.2444076216200006</c:v>
                </c:pt>
                <c:pt idx="3">
                  <c:v>7.2499515177000005</c:v>
                </c:pt>
                <c:pt idx="4">
                  <c:v>8.1291361658099959</c:v>
                </c:pt>
                <c:pt idx="5">
                  <c:v>7.6828952048199985</c:v>
                </c:pt>
                <c:pt idx="6">
                  <c:v>7.049201150710001</c:v>
                </c:pt>
                <c:pt idx="7">
                  <c:v>9.0634613666900048</c:v>
                </c:pt>
                <c:pt idx="8">
                  <c:v>9.6748178727699958</c:v>
                </c:pt>
                <c:pt idx="9">
                  <c:v>9.5875397112300007</c:v>
                </c:pt>
                <c:pt idx="10">
                  <c:v>8.4343257429899996</c:v>
                </c:pt>
                <c:pt idx="11">
                  <c:v>10.794842336669999</c:v>
                </c:pt>
                <c:pt idx="12">
                  <c:v>10.710691033870003</c:v>
                </c:pt>
                <c:pt idx="13">
                  <c:v>15.230187729670005</c:v>
                </c:pt>
                <c:pt idx="14">
                  <c:v>16.947314398909999</c:v>
                </c:pt>
                <c:pt idx="15">
                  <c:v>9.3247944745499982</c:v>
                </c:pt>
                <c:pt idx="16">
                  <c:v>7.7323836201300002</c:v>
                </c:pt>
                <c:pt idx="17">
                  <c:v>7.2358954731499976</c:v>
                </c:pt>
                <c:pt idx="18">
                  <c:v>8.9400107110099984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C-4883-B2B6-41B960EDDBBD}"/>
            </c:ext>
          </c:extLst>
        </c:ser>
        <c:ser>
          <c:idx val="2"/>
          <c:order val="2"/>
          <c:tx>
            <c:strRef>
              <c:f>'Constr. DK, regions &amp; sectors'!$D$30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sectors'!$D$31:$D$49</c:f>
              <c:numCache>
                <c:formatCode>0.0</c:formatCode>
                <c:ptCount val="19"/>
                <c:pt idx="0">
                  <c:v>2.3637403767800005</c:v>
                </c:pt>
                <c:pt idx="1">
                  <c:v>2.29295730663</c:v>
                </c:pt>
                <c:pt idx="2">
                  <c:v>2.7811695443999995</c:v>
                </c:pt>
                <c:pt idx="3">
                  <c:v>4.1107200517999987</c:v>
                </c:pt>
                <c:pt idx="4">
                  <c:v>4.1975347742199984</c:v>
                </c:pt>
                <c:pt idx="5">
                  <c:v>5.2140964045999985</c:v>
                </c:pt>
                <c:pt idx="6">
                  <c:v>6.3899398344100016</c:v>
                </c:pt>
                <c:pt idx="7">
                  <c:v>4.3084475870600016</c:v>
                </c:pt>
                <c:pt idx="8">
                  <c:v>3.4687672054499994</c:v>
                </c:pt>
                <c:pt idx="9">
                  <c:v>3.6735835641099985</c:v>
                </c:pt>
                <c:pt idx="10">
                  <c:v>4.0859158327299996</c:v>
                </c:pt>
                <c:pt idx="11">
                  <c:v>4.4327514664499992</c:v>
                </c:pt>
                <c:pt idx="12">
                  <c:v>4.619996432059998</c:v>
                </c:pt>
                <c:pt idx="13">
                  <c:v>5.5982348939900017</c:v>
                </c:pt>
                <c:pt idx="14">
                  <c:v>5.0612930782399994</c:v>
                </c:pt>
                <c:pt idx="15">
                  <c:v>5.874374594479999</c:v>
                </c:pt>
                <c:pt idx="16">
                  <c:v>3.769079597289998</c:v>
                </c:pt>
                <c:pt idx="17">
                  <c:v>2.6119214621600002</c:v>
                </c:pt>
                <c:pt idx="18">
                  <c:v>3.0200342182000011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C-4883-B2B6-41B960EDD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sectors'!$G$30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sectors'!$G$31:$G$49</c:f>
              <c:numCache>
                <c:formatCode>0.0</c:formatCode>
                <c:ptCount val="19"/>
                <c:pt idx="0">
                  <c:v>7.5652656717000006</c:v>
                </c:pt>
                <c:pt idx="1">
                  <c:v>5.5090798042500015</c:v>
                </c:pt>
                <c:pt idx="2">
                  <c:v>3.9551075240999998</c:v>
                </c:pt>
                <c:pt idx="3">
                  <c:v>5.517905697499998</c:v>
                </c:pt>
                <c:pt idx="4">
                  <c:v>6.8767566254099997</c:v>
                </c:pt>
                <c:pt idx="5">
                  <c:v>4.7563830182600002</c:v>
                </c:pt>
                <c:pt idx="6">
                  <c:v>3.94462502838</c:v>
                </c:pt>
                <c:pt idx="7">
                  <c:v>6.2629271370499993</c:v>
                </c:pt>
                <c:pt idx="8">
                  <c:v>8.3174194806300008</c:v>
                </c:pt>
                <c:pt idx="9">
                  <c:v>10.31376180312</c:v>
                </c:pt>
                <c:pt idx="10">
                  <c:v>11.795521381450001</c:v>
                </c:pt>
                <c:pt idx="11">
                  <c:v>16.499596249080003</c:v>
                </c:pt>
                <c:pt idx="12">
                  <c:v>18.109573188699994</c:v>
                </c:pt>
                <c:pt idx="13">
                  <c:v>18.195445517199996</c:v>
                </c:pt>
                <c:pt idx="14">
                  <c:v>17.114195863459994</c:v>
                </c:pt>
                <c:pt idx="15">
                  <c:v>12.99397252871</c:v>
                </c:pt>
                <c:pt idx="16">
                  <c:v>9.4881774175100002</c:v>
                </c:pt>
                <c:pt idx="17">
                  <c:v>9.3630676575200003</c:v>
                </c:pt>
                <c:pt idx="18">
                  <c:v>11.552785924690003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E-421D-867F-8500D7452B96}"/>
            </c:ext>
          </c:extLst>
        </c:ser>
        <c:ser>
          <c:idx val="1"/>
          <c:order val="1"/>
          <c:tx>
            <c:strRef>
              <c:f>'Constr. DK, regions &amp; sectors'!$H$30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sectors'!$H$31:$H$49</c:f>
              <c:numCache>
                <c:formatCode>0.0</c:formatCode>
                <c:ptCount val="19"/>
                <c:pt idx="0">
                  <c:v>29.277568735440003</c:v>
                </c:pt>
                <c:pt idx="1">
                  <c:v>26.456386724049999</c:v>
                </c:pt>
                <c:pt idx="2">
                  <c:v>17.750243906739996</c:v>
                </c:pt>
                <c:pt idx="3">
                  <c:v>16.298967196620001</c:v>
                </c:pt>
                <c:pt idx="4">
                  <c:v>16.252865627910001</c:v>
                </c:pt>
                <c:pt idx="5">
                  <c:v>15.269174992370001</c:v>
                </c:pt>
                <c:pt idx="6">
                  <c:v>14.781908428690002</c:v>
                </c:pt>
                <c:pt idx="7">
                  <c:v>13.49608693921</c:v>
                </c:pt>
                <c:pt idx="8">
                  <c:v>12.952170059600002</c:v>
                </c:pt>
                <c:pt idx="9">
                  <c:v>15.297047165169998</c:v>
                </c:pt>
                <c:pt idx="10">
                  <c:v>14.90554309827</c:v>
                </c:pt>
                <c:pt idx="11">
                  <c:v>14.381867070089998</c:v>
                </c:pt>
                <c:pt idx="12">
                  <c:v>14.349692860660001</c:v>
                </c:pt>
                <c:pt idx="13">
                  <c:v>16.391635109779994</c:v>
                </c:pt>
                <c:pt idx="14">
                  <c:v>22.540969625829995</c:v>
                </c:pt>
                <c:pt idx="15">
                  <c:v>25.84583854437</c:v>
                </c:pt>
                <c:pt idx="16">
                  <c:v>18.526985934429998</c:v>
                </c:pt>
                <c:pt idx="17">
                  <c:v>15.111027893659996</c:v>
                </c:pt>
                <c:pt idx="18">
                  <c:v>16.90889493189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E-421D-867F-8500D7452B96}"/>
            </c:ext>
          </c:extLst>
        </c:ser>
        <c:ser>
          <c:idx val="2"/>
          <c:order val="2"/>
          <c:tx>
            <c:strRef>
              <c:f>'Constr. DK, regions &amp; sectors'!$I$30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sectors'!$I$31:$I$49</c:f>
              <c:numCache>
                <c:formatCode>0.0</c:formatCode>
                <c:ptCount val="19"/>
                <c:pt idx="0">
                  <c:v>2.9201132969500003</c:v>
                </c:pt>
                <c:pt idx="1">
                  <c:v>3.4194671848000002</c:v>
                </c:pt>
                <c:pt idx="2">
                  <c:v>4.5399109268500011</c:v>
                </c:pt>
                <c:pt idx="3">
                  <c:v>4.51680703231</c:v>
                </c:pt>
                <c:pt idx="4">
                  <c:v>4.2519741488199996</c:v>
                </c:pt>
                <c:pt idx="5">
                  <c:v>4.5031905426700014</c:v>
                </c:pt>
                <c:pt idx="6">
                  <c:v>5.1000892605499999</c:v>
                </c:pt>
                <c:pt idx="7">
                  <c:v>5.7736771245599998</c:v>
                </c:pt>
                <c:pt idx="8">
                  <c:v>6.3485239762099992</c:v>
                </c:pt>
                <c:pt idx="9">
                  <c:v>6.1537207572300003</c:v>
                </c:pt>
                <c:pt idx="10">
                  <c:v>5.8048080916699982</c:v>
                </c:pt>
                <c:pt idx="11">
                  <c:v>4.3400953065900003</c:v>
                </c:pt>
                <c:pt idx="12">
                  <c:v>3.8561896893299994</c:v>
                </c:pt>
                <c:pt idx="13">
                  <c:v>3.7078994506600003</c:v>
                </c:pt>
                <c:pt idx="14">
                  <c:v>3.8867103194700001</c:v>
                </c:pt>
                <c:pt idx="15">
                  <c:v>3.6419236717399999</c:v>
                </c:pt>
                <c:pt idx="16">
                  <c:v>3.2397317694400001</c:v>
                </c:pt>
                <c:pt idx="17">
                  <c:v>2.45554264575</c:v>
                </c:pt>
                <c:pt idx="18">
                  <c:v>3.0204277304600002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E-421D-867F-8500D7452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sectors'!$L$30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sectors'!$L$31:$L$49</c:f>
              <c:numCache>
                <c:formatCode>0.0</c:formatCode>
                <c:ptCount val="19"/>
                <c:pt idx="0">
                  <c:v>2.5833637280200001</c:v>
                </c:pt>
                <c:pt idx="1">
                  <c:v>1.73809047872</c:v>
                </c:pt>
                <c:pt idx="2">
                  <c:v>1.0950525900399999</c:v>
                </c:pt>
                <c:pt idx="3">
                  <c:v>1.7103789130800007</c:v>
                </c:pt>
                <c:pt idx="4">
                  <c:v>2.8446532761900007</c:v>
                </c:pt>
                <c:pt idx="5">
                  <c:v>2.5844960089600004</c:v>
                </c:pt>
                <c:pt idx="6">
                  <c:v>1.7880386587200001</c:v>
                </c:pt>
                <c:pt idx="7">
                  <c:v>2.3726916613399998</c:v>
                </c:pt>
                <c:pt idx="8">
                  <c:v>3.0974638665099996</c:v>
                </c:pt>
                <c:pt idx="9">
                  <c:v>3.9972139926999994</c:v>
                </c:pt>
                <c:pt idx="10">
                  <c:v>5.9203016072800008</c:v>
                </c:pt>
                <c:pt idx="11">
                  <c:v>6.1274615604600005</c:v>
                </c:pt>
                <c:pt idx="12">
                  <c:v>4.9476479703700003</c:v>
                </c:pt>
                <c:pt idx="13">
                  <c:v>4.6755799254400001</c:v>
                </c:pt>
                <c:pt idx="14">
                  <c:v>5.1365652318799997</c:v>
                </c:pt>
                <c:pt idx="15">
                  <c:v>4.6065682275900004</c:v>
                </c:pt>
                <c:pt idx="16">
                  <c:v>4.4508611875100001</c:v>
                </c:pt>
                <c:pt idx="17">
                  <c:v>3.42394674164</c:v>
                </c:pt>
                <c:pt idx="18">
                  <c:v>3.9755678670600001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1-4F7F-AC5D-4DC16DC595AE}"/>
            </c:ext>
          </c:extLst>
        </c:ser>
        <c:ser>
          <c:idx val="1"/>
          <c:order val="1"/>
          <c:tx>
            <c:strRef>
              <c:f>'Constr. DK, regions &amp; sectors'!$M$30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sectors'!$M$31:$M$49</c:f>
              <c:numCache>
                <c:formatCode>0.0</c:formatCode>
                <c:ptCount val="19"/>
                <c:pt idx="0">
                  <c:v>13.69432783171</c:v>
                </c:pt>
                <c:pt idx="1">
                  <c:v>12.001376991630003</c:v>
                </c:pt>
                <c:pt idx="2">
                  <c:v>7.270786084950001</c:v>
                </c:pt>
                <c:pt idx="3">
                  <c:v>7.4526913939800004</c:v>
                </c:pt>
                <c:pt idx="4">
                  <c:v>7.6566230833299986</c:v>
                </c:pt>
                <c:pt idx="5">
                  <c:v>7.0773969359000004</c:v>
                </c:pt>
                <c:pt idx="6">
                  <c:v>6.8908456408100012</c:v>
                </c:pt>
                <c:pt idx="7">
                  <c:v>6.1421148895500002</c:v>
                </c:pt>
                <c:pt idx="8">
                  <c:v>6.4305644430899997</c:v>
                </c:pt>
                <c:pt idx="9">
                  <c:v>5.8885769827200001</c:v>
                </c:pt>
                <c:pt idx="10">
                  <c:v>6.4123062513999995</c:v>
                </c:pt>
                <c:pt idx="11">
                  <c:v>6.5896178191900008</c:v>
                </c:pt>
                <c:pt idx="12">
                  <c:v>5.6904139548499995</c:v>
                </c:pt>
                <c:pt idx="13">
                  <c:v>6.2030453610000009</c:v>
                </c:pt>
                <c:pt idx="14">
                  <c:v>8.1416092667000015</c:v>
                </c:pt>
                <c:pt idx="15">
                  <c:v>7.2582376361000005</c:v>
                </c:pt>
                <c:pt idx="16">
                  <c:v>6.0829096416200006</c:v>
                </c:pt>
                <c:pt idx="17">
                  <c:v>6.179551942889999</c:v>
                </c:pt>
                <c:pt idx="18">
                  <c:v>6.3558883908400015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1-4F7F-AC5D-4DC16DC595AE}"/>
            </c:ext>
          </c:extLst>
        </c:ser>
        <c:ser>
          <c:idx val="2"/>
          <c:order val="2"/>
          <c:tx>
            <c:strRef>
              <c:f>'Constr. DK, regions &amp; sectors'!$N$30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sectors'!$N$31:$N$49</c:f>
              <c:numCache>
                <c:formatCode>0.0</c:formatCode>
                <c:ptCount val="19"/>
                <c:pt idx="0">
                  <c:v>1.5603781009900002</c:v>
                </c:pt>
                <c:pt idx="1">
                  <c:v>1.3063862643899999</c:v>
                </c:pt>
                <c:pt idx="2">
                  <c:v>1.1762892641100002</c:v>
                </c:pt>
                <c:pt idx="3">
                  <c:v>1.669644159</c:v>
                </c:pt>
                <c:pt idx="4">
                  <c:v>2.0092290668700001</c:v>
                </c:pt>
                <c:pt idx="5">
                  <c:v>2.5513035652400009</c:v>
                </c:pt>
                <c:pt idx="6">
                  <c:v>2.5196507710399998</c:v>
                </c:pt>
                <c:pt idx="7">
                  <c:v>1.8736988247599997</c:v>
                </c:pt>
                <c:pt idx="8">
                  <c:v>2.0748139186100003</c:v>
                </c:pt>
                <c:pt idx="9">
                  <c:v>1.8857667046500002</c:v>
                </c:pt>
                <c:pt idx="10">
                  <c:v>1.6264390792200003</c:v>
                </c:pt>
                <c:pt idx="11">
                  <c:v>1.4185963515300002</c:v>
                </c:pt>
                <c:pt idx="12">
                  <c:v>1.64125890064</c:v>
                </c:pt>
                <c:pt idx="13">
                  <c:v>1.3627163201400003</c:v>
                </c:pt>
                <c:pt idx="14">
                  <c:v>1.18251124543</c:v>
                </c:pt>
                <c:pt idx="15">
                  <c:v>1.3308795177800001</c:v>
                </c:pt>
                <c:pt idx="16">
                  <c:v>1.54289137568</c:v>
                </c:pt>
                <c:pt idx="17">
                  <c:v>1.4476250906599999</c:v>
                </c:pt>
                <c:pt idx="18">
                  <c:v>1.5499131121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1-4F7F-AC5D-4DC16DC5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sectors'!$Q$30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sectors'!$Q$31:$Q$49</c:f>
              <c:numCache>
                <c:formatCode>0.0</c:formatCode>
                <c:ptCount val="19"/>
                <c:pt idx="0">
                  <c:v>4.1299715067399996</c:v>
                </c:pt>
                <c:pt idx="1">
                  <c:v>2.0343372346800002</c:v>
                </c:pt>
                <c:pt idx="2">
                  <c:v>1.1830683420099999</c:v>
                </c:pt>
                <c:pt idx="3">
                  <c:v>1.7302594452600002</c:v>
                </c:pt>
                <c:pt idx="4">
                  <c:v>1.6425562406699998</c:v>
                </c:pt>
                <c:pt idx="5">
                  <c:v>1.25583142815</c:v>
                </c:pt>
                <c:pt idx="6">
                  <c:v>1.2403877708300004</c:v>
                </c:pt>
                <c:pt idx="7">
                  <c:v>1.5179181648299997</c:v>
                </c:pt>
                <c:pt idx="8">
                  <c:v>2.1863230858400002</c:v>
                </c:pt>
                <c:pt idx="9">
                  <c:v>3.1316967656200001</c:v>
                </c:pt>
                <c:pt idx="10">
                  <c:v>4.4883743806299989</c:v>
                </c:pt>
                <c:pt idx="11">
                  <c:v>5.5154585003599994</c:v>
                </c:pt>
                <c:pt idx="12">
                  <c:v>6.1447666265299974</c:v>
                </c:pt>
                <c:pt idx="13">
                  <c:v>6.2354502295999996</c:v>
                </c:pt>
                <c:pt idx="14">
                  <c:v>7.857873349860002</c:v>
                </c:pt>
                <c:pt idx="15">
                  <c:v>7.9512201653199988</c:v>
                </c:pt>
                <c:pt idx="16">
                  <c:v>5.5718794452999996</c:v>
                </c:pt>
                <c:pt idx="17">
                  <c:v>4.2829230393600008</c:v>
                </c:pt>
                <c:pt idx="18">
                  <c:v>4.9610093341499999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171-B969-95EE5D66F95F}"/>
            </c:ext>
          </c:extLst>
        </c:ser>
        <c:ser>
          <c:idx val="1"/>
          <c:order val="1"/>
          <c:tx>
            <c:strRef>
              <c:f>'Constr. DK, regions &amp; sectors'!$R$30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sectors'!$R$31:$R$49</c:f>
              <c:numCache>
                <c:formatCode>0.0</c:formatCode>
                <c:ptCount val="19"/>
                <c:pt idx="0">
                  <c:v>11.711932245649995</c:v>
                </c:pt>
                <c:pt idx="1">
                  <c:v>9.7825449334100014</c:v>
                </c:pt>
                <c:pt idx="2">
                  <c:v>5.5916228324300024</c:v>
                </c:pt>
                <c:pt idx="3">
                  <c:v>4.5432484791999999</c:v>
                </c:pt>
                <c:pt idx="4">
                  <c:v>4.5629643855599991</c:v>
                </c:pt>
                <c:pt idx="5">
                  <c:v>4.3320575124200005</c:v>
                </c:pt>
                <c:pt idx="6">
                  <c:v>5.4257252133200007</c:v>
                </c:pt>
                <c:pt idx="7">
                  <c:v>4.7672946790900008</c:v>
                </c:pt>
                <c:pt idx="8">
                  <c:v>5.0184499981999986</c:v>
                </c:pt>
                <c:pt idx="9">
                  <c:v>8.4136119208999993</c:v>
                </c:pt>
                <c:pt idx="10">
                  <c:v>7.9069751329800004</c:v>
                </c:pt>
                <c:pt idx="11">
                  <c:v>6.6778433754099975</c:v>
                </c:pt>
                <c:pt idx="12">
                  <c:v>5.1856195872099988</c:v>
                </c:pt>
                <c:pt idx="13">
                  <c:v>6.7155230893199995</c:v>
                </c:pt>
                <c:pt idx="14">
                  <c:v>8.0394476699799995</c:v>
                </c:pt>
                <c:pt idx="15">
                  <c:v>6.6017139872600001</c:v>
                </c:pt>
                <c:pt idx="16">
                  <c:v>8.3741229957499979</c:v>
                </c:pt>
                <c:pt idx="17">
                  <c:v>7.4008682248999991</c:v>
                </c:pt>
                <c:pt idx="18">
                  <c:v>7.2835209590000023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171-B969-95EE5D66F95F}"/>
            </c:ext>
          </c:extLst>
        </c:ser>
        <c:ser>
          <c:idx val="2"/>
          <c:order val="2"/>
          <c:tx>
            <c:strRef>
              <c:f>'Constr. DK, regions &amp; sectors'!$S$30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sectors'!$S$31:$S$49</c:f>
              <c:numCache>
                <c:formatCode>0.0</c:formatCode>
                <c:ptCount val="19"/>
                <c:pt idx="0">
                  <c:v>1.3273922888699998</c:v>
                </c:pt>
                <c:pt idx="1">
                  <c:v>1.4501425123699998</c:v>
                </c:pt>
                <c:pt idx="2">
                  <c:v>1.4647765468999996</c:v>
                </c:pt>
                <c:pt idx="3">
                  <c:v>1.8603874081599998</c:v>
                </c:pt>
                <c:pt idx="4">
                  <c:v>2.5203545129900005</c:v>
                </c:pt>
                <c:pt idx="5">
                  <c:v>2.2376878787400001</c:v>
                </c:pt>
                <c:pt idx="6">
                  <c:v>1.7479033798899999</c:v>
                </c:pt>
                <c:pt idx="7">
                  <c:v>1.95289174429</c:v>
                </c:pt>
                <c:pt idx="8">
                  <c:v>1.7899357118100001</c:v>
                </c:pt>
                <c:pt idx="9">
                  <c:v>2.1930681375899996</c:v>
                </c:pt>
                <c:pt idx="10">
                  <c:v>2.1218001315300001</c:v>
                </c:pt>
                <c:pt idx="11">
                  <c:v>1.5479368751899996</c:v>
                </c:pt>
                <c:pt idx="12">
                  <c:v>1.4243500981499999</c:v>
                </c:pt>
                <c:pt idx="13">
                  <c:v>1.6622688786300002</c:v>
                </c:pt>
                <c:pt idx="14">
                  <c:v>1.7290513557199998</c:v>
                </c:pt>
                <c:pt idx="15">
                  <c:v>1.8466035366199993</c:v>
                </c:pt>
                <c:pt idx="16">
                  <c:v>1.3554723003500002</c:v>
                </c:pt>
                <c:pt idx="17">
                  <c:v>0.99538626623000026</c:v>
                </c:pt>
                <c:pt idx="18">
                  <c:v>1.2715993276899997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34-4171-B969-95EE5D66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sectors'!$V$30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sectors'!$V$31:$V$49</c:f>
              <c:numCache>
                <c:formatCode>0.0</c:formatCode>
                <c:ptCount val="19"/>
                <c:pt idx="0">
                  <c:v>5.5139011180899979</c:v>
                </c:pt>
                <c:pt idx="1">
                  <c:v>4.0124383528599994</c:v>
                </c:pt>
                <c:pt idx="2">
                  <c:v>2.951295747360001</c:v>
                </c:pt>
                <c:pt idx="3">
                  <c:v>3.433361375370001</c:v>
                </c:pt>
                <c:pt idx="4">
                  <c:v>3.7062882341499996</c:v>
                </c:pt>
                <c:pt idx="5">
                  <c:v>3.2345829557800005</c:v>
                </c:pt>
                <c:pt idx="6">
                  <c:v>2.6911519459099997</c:v>
                </c:pt>
                <c:pt idx="7">
                  <c:v>2.50540062396</c:v>
                </c:pt>
                <c:pt idx="8">
                  <c:v>3.3521942381899996</c:v>
                </c:pt>
                <c:pt idx="9">
                  <c:v>5.561513466710001</c:v>
                </c:pt>
                <c:pt idx="10">
                  <c:v>7.4460446213600013</c:v>
                </c:pt>
                <c:pt idx="11">
                  <c:v>10.14399713319</c:v>
                </c:pt>
                <c:pt idx="12">
                  <c:v>10.37612958105</c:v>
                </c:pt>
                <c:pt idx="13">
                  <c:v>9.6832956447900003</c:v>
                </c:pt>
                <c:pt idx="14">
                  <c:v>11.130459415930002</c:v>
                </c:pt>
                <c:pt idx="15">
                  <c:v>10.57833633441</c:v>
                </c:pt>
                <c:pt idx="16">
                  <c:v>6.8465579660600016</c:v>
                </c:pt>
                <c:pt idx="17">
                  <c:v>5.5311770273400009</c:v>
                </c:pt>
                <c:pt idx="18">
                  <c:v>7.1454066807599999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8-4BAB-BC75-2B68D927707C}"/>
            </c:ext>
          </c:extLst>
        </c:ser>
        <c:ser>
          <c:idx val="1"/>
          <c:order val="1"/>
          <c:tx>
            <c:strRef>
              <c:f>'Constr. DK, regions &amp; sectors'!$W$30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sectors'!$W$31:$W$49</c:f>
              <c:numCache>
                <c:formatCode>0.0</c:formatCode>
                <c:ptCount val="19"/>
                <c:pt idx="0">
                  <c:v>24.959003564529997</c:v>
                </c:pt>
                <c:pt idx="1">
                  <c:v>21.7200438522</c:v>
                </c:pt>
                <c:pt idx="2">
                  <c:v>14.225291901160004</c:v>
                </c:pt>
                <c:pt idx="3">
                  <c:v>12.834608247590001</c:v>
                </c:pt>
                <c:pt idx="4">
                  <c:v>13.064747487289999</c:v>
                </c:pt>
                <c:pt idx="5">
                  <c:v>12.980720667010003</c:v>
                </c:pt>
                <c:pt idx="6">
                  <c:v>12.607852311640004</c:v>
                </c:pt>
                <c:pt idx="7">
                  <c:v>13.894917437770001</c:v>
                </c:pt>
                <c:pt idx="8">
                  <c:v>14.319313812610007</c:v>
                </c:pt>
                <c:pt idx="9">
                  <c:v>13.376088633589999</c:v>
                </c:pt>
                <c:pt idx="10">
                  <c:v>12.40247281872</c:v>
                </c:pt>
                <c:pt idx="11">
                  <c:v>12.032220789949999</c:v>
                </c:pt>
                <c:pt idx="12">
                  <c:v>14.373630629579999</c:v>
                </c:pt>
                <c:pt idx="13">
                  <c:v>16.029838436919999</c:v>
                </c:pt>
                <c:pt idx="14">
                  <c:v>18.579786071889998</c:v>
                </c:pt>
                <c:pt idx="15">
                  <c:v>19.312778216550001</c:v>
                </c:pt>
                <c:pt idx="16">
                  <c:v>18.625288770049998</c:v>
                </c:pt>
                <c:pt idx="17">
                  <c:v>14.743803022660003</c:v>
                </c:pt>
                <c:pt idx="18">
                  <c:v>14.827950213589999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8-4BAB-BC75-2B68D927707C}"/>
            </c:ext>
          </c:extLst>
        </c:ser>
        <c:ser>
          <c:idx val="2"/>
          <c:order val="2"/>
          <c:tx>
            <c:strRef>
              <c:f>'Constr. DK, regions &amp; sectors'!$X$30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sectors'!$X$31:$X$49</c:f>
              <c:numCache>
                <c:formatCode>0.0</c:formatCode>
                <c:ptCount val="19"/>
                <c:pt idx="0">
                  <c:v>2.6038622733600008</c:v>
                </c:pt>
                <c:pt idx="1">
                  <c:v>2.4341770519300003</c:v>
                </c:pt>
                <c:pt idx="2">
                  <c:v>2.8281417572299992</c:v>
                </c:pt>
                <c:pt idx="3">
                  <c:v>3.1832355736300002</c:v>
                </c:pt>
                <c:pt idx="4">
                  <c:v>3.6666519222299989</c:v>
                </c:pt>
                <c:pt idx="5">
                  <c:v>3.7335964177099998</c:v>
                </c:pt>
                <c:pt idx="6">
                  <c:v>4.27400109436</c:v>
                </c:pt>
                <c:pt idx="7">
                  <c:v>3.6940088102400015</c:v>
                </c:pt>
                <c:pt idx="8">
                  <c:v>2.5776689516799998</c:v>
                </c:pt>
                <c:pt idx="9">
                  <c:v>2.3745747835800004</c:v>
                </c:pt>
                <c:pt idx="10">
                  <c:v>2.8840136623800006</c:v>
                </c:pt>
                <c:pt idx="11">
                  <c:v>4.08964429187</c:v>
                </c:pt>
                <c:pt idx="12">
                  <c:v>3.8758105820099997</c:v>
                </c:pt>
                <c:pt idx="13">
                  <c:v>3.5885394996200008</c:v>
                </c:pt>
                <c:pt idx="14">
                  <c:v>3.5559607893700003</c:v>
                </c:pt>
                <c:pt idx="15">
                  <c:v>2.8731635735000007</c:v>
                </c:pt>
                <c:pt idx="16">
                  <c:v>2.4829913060200006</c:v>
                </c:pt>
                <c:pt idx="17">
                  <c:v>1.8834570063299998</c:v>
                </c:pt>
                <c:pt idx="18">
                  <c:v>2.1780476841399996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8-4BAB-BC75-2B68D927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'Civ. eng. NO &amp; SE, sectors'!$G$30</c:f>
              <c:strCache>
                <c:ptCount val="1"/>
                <c:pt idx="0">
                  <c:v>Transport infrastructure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'Civ. eng. NO &amp; SE, sectors'!$G$59:$G$69</c:f>
              <c:numCache>
                <c:formatCode>0.0</c:formatCode>
                <c:ptCount val="11"/>
                <c:pt idx="0">
                  <c:v>32.030824240000001</c:v>
                </c:pt>
                <c:pt idx="1">
                  <c:v>35.687669870000001</c:v>
                </c:pt>
                <c:pt idx="2">
                  <c:v>39.843593790000007</c:v>
                </c:pt>
                <c:pt idx="3">
                  <c:v>43.240183870000003</c:v>
                </c:pt>
                <c:pt idx="4">
                  <c:v>51.842905559999998</c:v>
                </c:pt>
                <c:pt idx="5">
                  <c:v>51.941904730000005</c:v>
                </c:pt>
                <c:pt idx="6">
                  <c:v>56.147838540000002</c:v>
                </c:pt>
                <c:pt idx="7">
                  <c:v>58.552395699999998</c:v>
                </c:pt>
                <c:pt idx="8">
                  <c:v>60.546667640000003</c:v>
                </c:pt>
                <c:pt idx="9">
                  <c:v>63.991335084964994</c:v>
                </c:pt>
                <c:pt idx="10">
                  <c:v>70.496413641421185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3-4B7F-90F6-6A2CFBABD323}"/>
            </c:ext>
          </c:extLst>
        </c:ser>
        <c:ser>
          <c:idx val="1"/>
          <c:order val="1"/>
          <c:tx>
            <c:strRef>
              <c:f>'Civ. eng. NO &amp; SE, sectors'!$H$30</c:f>
              <c:strCache>
                <c:ptCount val="1"/>
                <c:pt idx="0">
                  <c:v>Energy, water supply and severage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'Civ. eng. NO &amp; SE, sectors'!$H$59:$H$69</c:f>
              <c:numCache>
                <c:formatCode>0.0</c:formatCode>
                <c:ptCount val="11"/>
                <c:pt idx="0">
                  <c:v>25.034542690000002</c:v>
                </c:pt>
                <c:pt idx="1">
                  <c:v>28.081063539999999</c:v>
                </c:pt>
                <c:pt idx="2">
                  <c:v>33.125938770000005</c:v>
                </c:pt>
                <c:pt idx="3">
                  <c:v>39.637430570000006</c:v>
                </c:pt>
                <c:pt idx="4">
                  <c:v>42.906444399999998</c:v>
                </c:pt>
                <c:pt idx="5">
                  <c:v>38.103453740000006</c:v>
                </c:pt>
                <c:pt idx="6">
                  <c:v>44.604739440000003</c:v>
                </c:pt>
                <c:pt idx="7">
                  <c:v>55.592626700000004</c:v>
                </c:pt>
                <c:pt idx="8">
                  <c:v>62.339879410000002</c:v>
                </c:pt>
                <c:pt idx="9">
                  <c:v>68.865379082250016</c:v>
                </c:pt>
                <c:pt idx="10">
                  <c:v>75.312002890123097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3-4B7F-90F6-6A2CFBABD323}"/>
            </c:ext>
          </c:extLst>
        </c:ser>
        <c:ser>
          <c:idx val="2"/>
          <c:order val="2"/>
          <c:tx>
            <c:strRef>
              <c:f>'Civ. eng. NO &amp; SE, sectors'!$I$30</c:f>
              <c:strCache>
                <c:ptCount val="1"/>
                <c:pt idx="0">
                  <c:v>Other civil engineering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'Civ. eng. NO &amp; SE, sectors'!$I$59:$I$69</c:f>
              <c:numCache>
                <c:formatCode>0.0</c:formatCode>
                <c:ptCount val="11"/>
                <c:pt idx="0">
                  <c:v>19.843720230000002</c:v>
                </c:pt>
                <c:pt idx="1">
                  <c:v>17.989271860000002</c:v>
                </c:pt>
                <c:pt idx="2">
                  <c:v>17.773923150000002</c:v>
                </c:pt>
                <c:pt idx="3">
                  <c:v>17.84842768</c:v>
                </c:pt>
                <c:pt idx="4">
                  <c:v>16.81046731</c:v>
                </c:pt>
                <c:pt idx="5">
                  <c:v>16.951311490000002</c:v>
                </c:pt>
                <c:pt idx="6">
                  <c:v>17.537141630000001</c:v>
                </c:pt>
                <c:pt idx="7">
                  <c:v>17.84842768</c:v>
                </c:pt>
                <c:pt idx="8">
                  <c:v>17.211567040000002</c:v>
                </c:pt>
                <c:pt idx="9">
                  <c:v>15.893027713069998</c:v>
                </c:pt>
                <c:pt idx="10">
                  <c:v>14.800519987318395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3-4B7F-90F6-6A2CFBABD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'Civ. eng. NO &amp; SE, sectors'!$B$30</c:f>
              <c:strCache>
                <c:ptCount val="1"/>
                <c:pt idx="0">
                  <c:v>Transport infrastructure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'Civ. eng. NO &amp; SE, sectors'!$B$59:$B$69</c:f>
              <c:numCache>
                <c:formatCode>0.0</c:formatCode>
                <c:ptCount val="11"/>
                <c:pt idx="0">
                  <c:v>38.28049</c:v>
                </c:pt>
                <c:pt idx="1">
                  <c:v>42.495863200000009</c:v>
                </c:pt>
                <c:pt idx="2">
                  <c:v>47.118597136000005</c:v>
                </c:pt>
                <c:pt idx="3">
                  <c:v>50.591265243200006</c:v>
                </c:pt>
                <c:pt idx="4">
                  <c:v>48.527216347627999</c:v>
                </c:pt>
                <c:pt idx="5">
                  <c:v>53.006656976316144</c:v>
                </c:pt>
                <c:pt idx="6">
                  <c:v>62.277393502365427</c:v>
                </c:pt>
                <c:pt idx="7">
                  <c:v>58.146683657380954</c:v>
                </c:pt>
                <c:pt idx="8">
                  <c:v>62.462670336832872</c:v>
                </c:pt>
                <c:pt idx="9">
                  <c:v>62.576055307557638</c:v>
                </c:pt>
                <c:pt idx="10">
                  <c:v>67.021069268737307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D-425C-A2E6-1C42F23C9A74}"/>
            </c:ext>
          </c:extLst>
        </c:ser>
        <c:ser>
          <c:idx val="1"/>
          <c:order val="1"/>
          <c:tx>
            <c:strRef>
              <c:f>'Civ. eng. NO &amp; SE, sectors'!$C$30</c:f>
              <c:strCache>
                <c:ptCount val="1"/>
                <c:pt idx="0">
                  <c:v>Energy, water supply and severage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'Civ. eng. NO &amp; SE, sectors'!$C$59:$C$69</c:f>
              <c:numCache>
                <c:formatCode>0.0</c:formatCode>
                <c:ptCount val="11"/>
                <c:pt idx="0">
                  <c:v>15.420596</c:v>
                </c:pt>
                <c:pt idx="1">
                  <c:v>15.842033599999999</c:v>
                </c:pt>
                <c:pt idx="2">
                  <c:v>18.801637800000002</c:v>
                </c:pt>
                <c:pt idx="3">
                  <c:v>19.515867799999999</c:v>
                </c:pt>
                <c:pt idx="4">
                  <c:v>21.086381000000003</c:v>
                </c:pt>
                <c:pt idx="5">
                  <c:v>20.420069199999997</c:v>
                </c:pt>
                <c:pt idx="6">
                  <c:v>19.5289708</c:v>
                </c:pt>
                <c:pt idx="7">
                  <c:v>21.825818264839761</c:v>
                </c:pt>
                <c:pt idx="8">
                  <c:v>24.423129863146404</c:v>
                </c:pt>
                <c:pt idx="9">
                  <c:v>26.990726051052786</c:v>
                </c:pt>
                <c:pt idx="10">
                  <c:v>29.091606091094501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D-425C-A2E6-1C42F23C9A74}"/>
            </c:ext>
          </c:extLst>
        </c:ser>
        <c:ser>
          <c:idx val="2"/>
          <c:order val="2"/>
          <c:tx>
            <c:strRef>
              <c:f>'Civ. eng. NO &amp; SE, sectors'!$D$30</c:f>
              <c:strCache>
                <c:ptCount val="1"/>
                <c:pt idx="0">
                  <c:v>Other civil engineering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sectors'!$A$59:$A$69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'Civ. eng. NO &amp; SE, sectors'!$D$59:$D$69</c:f>
              <c:numCache>
                <c:formatCode>0.0</c:formatCode>
                <c:ptCount val="11"/>
                <c:pt idx="0">
                  <c:v>20.367404000000001</c:v>
                </c:pt>
                <c:pt idx="1">
                  <c:v>19.100966400000001</c:v>
                </c:pt>
                <c:pt idx="2">
                  <c:v>19.200362200000001</c:v>
                </c:pt>
                <c:pt idx="3">
                  <c:v>23.2211322</c:v>
                </c:pt>
                <c:pt idx="4">
                  <c:v>23.894618999999999</c:v>
                </c:pt>
                <c:pt idx="5">
                  <c:v>23.200257237889964</c:v>
                </c:pt>
                <c:pt idx="6">
                  <c:v>26.358669880544529</c:v>
                </c:pt>
                <c:pt idx="7">
                  <c:v>28.186245832286239</c:v>
                </c:pt>
                <c:pt idx="8">
                  <c:v>26.707432259103651</c:v>
                </c:pt>
                <c:pt idx="9">
                  <c:v>25.025203230032282</c:v>
                </c:pt>
                <c:pt idx="10">
                  <c:v>24.438986819911932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D-425C-A2E6-1C42F23C9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current prices'!$N$54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D4-489F-958D-F4B723282AE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D4-489F-958D-F4B723282AE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D4-489F-958D-F4B723282AE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D4-489F-958D-F4B723282AE3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prices'!$N$58:$N$73</c:f>
              <c:numCache>
                <c:formatCode>_-* #\ ##0_-;\-* #\ ##0_-;_-* "-"??_-;_-@_-</c:formatCode>
                <c:ptCount val="16"/>
                <c:pt idx="0">
                  <c:v>29.431630800000004</c:v>
                </c:pt>
                <c:pt idx="1">
                  <c:v>35.050396680000006</c:v>
                </c:pt>
                <c:pt idx="2">
                  <c:v>27.653141880000003</c:v>
                </c:pt>
                <c:pt idx="3">
                  <c:v>24.111902880000002</c:v>
                </c:pt>
                <c:pt idx="4">
                  <c:v>34.436581920000002</c:v>
                </c:pt>
                <c:pt idx="5">
                  <c:v>50.159683080000008</c:v>
                </c:pt>
                <c:pt idx="6">
                  <c:v>67.015980720000002</c:v>
                </c:pt>
                <c:pt idx="7">
                  <c:v>75.01131144</c:v>
                </c:pt>
                <c:pt idx="8">
                  <c:v>91.442660400000008</c:v>
                </c:pt>
                <c:pt idx="9">
                  <c:v>98.462183040000014</c:v>
                </c:pt>
                <c:pt idx="10">
                  <c:v>97.738196400000021</c:v>
                </c:pt>
                <c:pt idx="11">
                  <c:v>109.29050496000002</c:v>
                </c:pt>
                <c:pt idx="12">
                  <c:v>92.119430520000009</c:v>
                </c:pt>
                <c:pt idx="13">
                  <c:v>69.124985280000004</c:v>
                </c:pt>
                <c:pt idx="14">
                  <c:v>58.926216960000005</c:v>
                </c:pt>
                <c:pt idx="15">
                  <c:v>70.19522640000001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D4-489F-958D-F4B723282AE3}"/>
            </c:ext>
          </c:extLst>
        </c:ser>
        <c:ser>
          <c:idx val="1"/>
          <c:order val="1"/>
          <c:tx>
            <c:strRef>
              <c:f>'Scandinavia, current prices'!$O$54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9D4-489F-958D-F4B723282AE3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prices'!$O$58:$O$73</c:f>
              <c:numCache>
                <c:formatCode>_-* #\ ##0_-;\-* #\ ##0_-;_-* "-"??_-;_-@_-</c:formatCode>
                <c:ptCount val="16"/>
                <c:pt idx="0">
                  <c:v>76.144507920000009</c:v>
                </c:pt>
                <c:pt idx="1">
                  <c:v>78.174818280000011</c:v>
                </c:pt>
                <c:pt idx="2">
                  <c:v>74.507668560000013</c:v>
                </c:pt>
                <c:pt idx="3">
                  <c:v>73.594815839999995</c:v>
                </c:pt>
                <c:pt idx="4">
                  <c:v>74.539146240000008</c:v>
                </c:pt>
                <c:pt idx="5">
                  <c:v>76.175985600000004</c:v>
                </c:pt>
                <c:pt idx="6">
                  <c:v>82.723343040000017</c:v>
                </c:pt>
                <c:pt idx="7">
                  <c:v>78.788633040000008</c:v>
                </c:pt>
                <c:pt idx="8">
                  <c:v>79.449664319999997</c:v>
                </c:pt>
                <c:pt idx="9">
                  <c:v>79.182104040000013</c:v>
                </c:pt>
                <c:pt idx="10">
                  <c:v>95.330153880000012</c:v>
                </c:pt>
                <c:pt idx="11">
                  <c:v>116.86088700000002</c:v>
                </c:pt>
                <c:pt idx="12">
                  <c:v>107.55923256000001</c:v>
                </c:pt>
                <c:pt idx="13">
                  <c:v>93.394276560000023</c:v>
                </c:pt>
                <c:pt idx="14">
                  <c:v>79.748702280000018</c:v>
                </c:pt>
                <c:pt idx="15">
                  <c:v>85.493378880000023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D4-489F-958D-F4B723282AE3}"/>
            </c:ext>
          </c:extLst>
        </c:ser>
        <c:ser>
          <c:idx val="2"/>
          <c:order val="2"/>
          <c:tx>
            <c:strRef>
              <c:f>'Scandinavia, current prices'!$P$54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9D4-489F-958D-F4B723282AE3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prices'!$P$58:$P$73</c:f>
              <c:numCache>
                <c:formatCode>_-* #\ ##0_-;\-* #\ ##0_-;_-* "-"??_-;_-@_-</c:formatCode>
                <c:ptCount val="16"/>
                <c:pt idx="0">
                  <c:v>24.143380560000001</c:v>
                </c:pt>
                <c:pt idx="1">
                  <c:v>26.2051686</c:v>
                </c:pt>
                <c:pt idx="2">
                  <c:v>28.707644160000001</c:v>
                </c:pt>
                <c:pt idx="3">
                  <c:v>31.524896520000006</c:v>
                </c:pt>
                <c:pt idx="4">
                  <c:v>27.700358400000006</c:v>
                </c:pt>
                <c:pt idx="5">
                  <c:v>25.591353840000007</c:v>
                </c:pt>
                <c:pt idx="6">
                  <c:v>25.622831520000005</c:v>
                </c:pt>
                <c:pt idx="7">
                  <c:v>26.000563679999999</c:v>
                </c:pt>
                <c:pt idx="8">
                  <c:v>24.914583720000007</c:v>
                </c:pt>
                <c:pt idx="9">
                  <c:v>24.269291280000001</c:v>
                </c:pt>
                <c:pt idx="10">
                  <c:v>25.056233280000001</c:v>
                </c:pt>
                <c:pt idx="11">
                  <c:v>24.269291280000001</c:v>
                </c:pt>
                <c:pt idx="12">
                  <c:v>24.50537388</c:v>
                </c:pt>
                <c:pt idx="13">
                  <c:v>19.500422760000003</c:v>
                </c:pt>
                <c:pt idx="14">
                  <c:v>14.778770760000002</c:v>
                </c:pt>
                <c:pt idx="15">
                  <c:v>17.375679360000003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9D4-489F-958D-F4B723282AE3}"/>
            </c:ext>
          </c:extLst>
        </c:ser>
        <c:ser>
          <c:idx val="3"/>
          <c:order val="3"/>
          <c:tx>
            <c:strRef>
              <c:f>'Scandinavia, current prices'!$Q$54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9D4-489F-958D-F4B723282AE3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prices'!$Q$58:$Q$73</c:f>
              <c:numCache>
                <c:formatCode>_-* #\ ##0_-;\-* #\ ##0_-;_-* "-"??_-;_-@_-</c:formatCode>
                <c:ptCount val="16"/>
                <c:pt idx="0">
                  <c:v>48.161360338416017</c:v>
                </c:pt>
                <c:pt idx="1">
                  <c:v>55.965028186548004</c:v>
                </c:pt>
                <c:pt idx="2">
                  <c:v>60.361567690320008</c:v>
                </c:pt>
                <c:pt idx="3">
                  <c:v>54.753497925984</c:v>
                </c:pt>
                <c:pt idx="4">
                  <c:v>65.156662531920958</c:v>
                </c:pt>
                <c:pt idx="5">
                  <c:v>69.358078012862052</c:v>
                </c:pt>
                <c:pt idx="6">
                  <c:v>63.80943177183309</c:v>
                </c:pt>
                <c:pt idx="7">
                  <c:v>66.999903360424739</c:v>
                </c:pt>
                <c:pt idx="8">
                  <c:v>66.999903360424739</c:v>
                </c:pt>
                <c:pt idx="9">
                  <c:v>72.35989562925873</c:v>
                </c:pt>
                <c:pt idx="10">
                  <c:v>77.425088323306852</c:v>
                </c:pt>
                <c:pt idx="11">
                  <c:v>94.45860775443434</c:v>
                </c:pt>
                <c:pt idx="12">
                  <c:v>101.07071029724474</c:v>
                </c:pt>
                <c:pt idx="13">
                  <c:v>114.20990263588655</c:v>
                </c:pt>
                <c:pt idx="14">
                  <c:v>123.34669484675749</c:v>
                </c:pt>
                <c:pt idx="15">
                  <c:v>128.28056264062781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9D4-489F-958D-F4B72328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current prices'!$T$54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7A-482D-98ED-B5038EDA459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7A-482D-98ED-B5038EDA459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7A-482D-98ED-B5038EDA459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7A-482D-98ED-B5038EDA4590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prices'!$T$58:$T$73</c:f>
              <c:numCache>
                <c:formatCode>_-* #\ ##0_-;\-* #\ ##0_-;_-* "-"??_-;_-@_-</c:formatCode>
                <c:ptCount val="16"/>
                <c:pt idx="0">
                  <c:v>107.13739120000001</c:v>
                </c:pt>
                <c:pt idx="1">
                  <c:v>129.72693168000001</c:v>
                </c:pt>
                <c:pt idx="2">
                  <c:v>131.93851427999999</c:v>
                </c:pt>
                <c:pt idx="3">
                  <c:v>141.96801668000001</c:v>
                </c:pt>
                <c:pt idx="4">
                  <c:v>165.10069972000002</c:v>
                </c:pt>
                <c:pt idx="5">
                  <c:v>215.72459898000002</c:v>
                </c:pt>
                <c:pt idx="6">
                  <c:v>276.53199142</c:v>
                </c:pt>
                <c:pt idx="7">
                  <c:v>286.75526114000002</c:v>
                </c:pt>
                <c:pt idx="8">
                  <c:v>281.10552290000004</c:v>
                </c:pt>
                <c:pt idx="9">
                  <c:v>279.86611754</c:v>
                </c:pt>
                <c:pt idx="10">
                  <c:v>298.75713400000006</c:v>
                </c:pt>
                <c:pt idx="11">
                  <c:v>351.55050416000006</c:v>
                </c:pt>
                <c:pt idx="12">
                  <c:v>302.29197901999999</c:v>
                </c:pt>
                <c:pt idx="13">
                  <c:v>205.51759468000003</c:v>
                </c:pt>
                <c:pt idx="14">
                  <c:v>191.66856215999999</c:v>
                </c:pt>
                <c:pt idx="15">
                  <c:v>236.58942510000003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7A-482D-98ED-B5038EDA4590}"/>
            </c:ext>
          </c:extLst>
        </c:ser>
        <c:ser>
          <c:idx val="1"/>
          <c:order val="1"/>
          <c:tx>
            <c:strRef>
              <c:f>'Scandinavia, current prices'!$U$54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07A-482D-98ED-B5038EDA4590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prices'!$U$58:$U$73</c:f>
              <c:numCache>
                <c:formatCode>_-* #\ ##0_-;\-* #\ ##0_-;_-* "-"??_-;_-@_-</c:formatCode>
                <c:ptCount val="16"/>
                <c:pt idx="0">
                  <c:v>157.39360742000002</c:v>
                </c:pt>
                <c:pt idx="1">
                  <c:v>173.55290318000002</c:v>
                </c:pt>
                <c:pt idx="2">
                  <c:v>167.93668506</c:v>
                </c:pt>
                <c:pt idx="3">
                  <c:v>161.78262064</c:v>
                </c:pt>
                <c:pt idx="4">
                  <c:v>163.86622554000002</c:v>
                </c:pt>
                <c:pt idx="5">
                  <c:v>171.95406220000001</c:v>
                </c:pt>
                <c:pt idx="6">
                  <c:v>191.36257324000002</c:v>
                </c:pt>
                <c:pt idx="7">
                  <c:v>190.37630504000001</c:v>
                </c:pt>
                <c:pt idx="8">
                  <c:v>200.32933092000002</c:v>
                </c:pt>
                <c:pt idx="9">
                  <c:v>202.86038533999999</c:v>
                </c:pt>
                <c:pt idx="10">
                  <c:v>223.21440378</c:v>
                </c:pt>
                <c:pt idx="11">
                  <c:v>279.2833961</c:v>
                </c:pt>
                <c:pt idx="12">
                  <c:v>284.23415676000002</c:v>
                </c:pt>
                <c:pt idx="13">
                  <c:v>252.09730506</c:v>
                </c:pt>
                <c:pt idx="14">
                  <c:v>221.40438588000001</c:v>
                </c:pt>
                <c:pt idx="15">
                  <c:v>226.56764468000003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7A-482D-98ED-B5038EDA4590}"/>
            </c:ext>
          </c:extLst>
        </c:ser>
        <c:ser>
          <c:idx val="2"/>
          <c:order val="2"/>
          <c:tx>
            <c:strRef>
              <c:f>'Scandinavia, current prices'!$V$54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7A-482D-98ED-B5038EDA4590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prices'!$V$58:$V$73</c:f>
              <c:numCache>
                <c:formatCode>_-* #\ ##0_-;\-* #\ ##0_-;_-* "-"??_-;_-@_-</c:formatCode>
                <c:ptCount val="16"/>
                <c:pt idx="0">
                  <c:v>62.247460360000005</c:v>
                </c:pt>
                <c:pt idx="1">
                  <c:v>63.114920300000001</c:v>
                </c:pt>
                <c:pt idx="2">
                  <c:v>66.761723959999998</c:v>
                </c:pt>
                <c:pt idx="3">
                  <c:v>76.213683419999995</c:v>
                </c:pt>
                <c:pt idx="4">
                  <c:v>82.624454100000008</c:v>
                </c:pt>
                <c:pt idx="5">
                  <c:v>85.571302640000013</c:v>
                </c:pt>
                <c:pt idx="6">
                  <c:v>89.566753620000014</c:v>
                </c:pt>
                <c:pt idx="7">
                  <c:v>96.015779780000003</c:v>
                </c:pt>
                <c:pt idx="8">
                  <c:v>102.72317142000001</c:v>
                </c:pt>
                <c:pt idx="9">
                  <c:v>107.99714518000002</c:v>
                </c:pt>
                <c:pt idx="10">
                  <c:v>111.34138298000001</c:v>
                </c:pt>
                <c:pt idx="11">
                  <c:v>108.48968408</c:v>
                </c:pt>
                <c:pt idx="12">
                  <c:v>101.32799298</c:v>
                </c:pt>
                <c:pt idx="13">
                  <c:v>92.032242360000012</c:v>
                </c:pt>
                <c:pt idx="14">
                  <c:v>84.048842660000005</c:v>
                </c:pt>
                <c:pt idx="15">
                  <c:v>91.243269760000004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07A-482D-98ED-B5038EDA4590}"/>
            </c:ext>
          </c:extLst>
        </c:ser>
        <c:ser>
          <c:idx val="3"/>
          <c:order val="3"/>
          <c:tx>
            <c:strRef>
              <c:f>'Scandinavia, current prices'!$W$54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07A-482D-98ED-B5038EDA4590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prices'!$W$58:$W$73</c:f>
              <c:numCache>
                <c:formatCode>_-* #\ ##0_-;\-* #\ ##0_-;_-* "-"??_-;_-@_-</c:formatCode>
                <c:ptCount val="16"/>
                <c:pt idx="0">
                  <c:v>167.25487118841602</c:v>
                </c:pt>
                <c:pt idx="1">
                  <c:v>179.476353996548</c:v>
                </c:pt>
                <c:pt idx="2">
                  <c:v>182.46203636032001</c:v>
                </c:pt>
                <c:pt idx="3">
                  <c:v>192.939045705984</c:v>
                </c:pt>
                <c:pt idx="4">
                  <c:v>211.70425246192099</c:v>
                </c:pt>
                <c:pt idx="5">
                  <c:v>220.33565517286206</c:v>
                </c:pt>
                <c:pt idx="6">
                  <c:v>223.00630024183309</c:v>
                </c:pt>
                <c:pt idx="7">
                  <c:v>242.86395620642475</c:v>
                </c:pt>
                <c:pt idx="8">
                  <c:v>261.05421072362475</c:v>
                </c:pt>
                <c:pt idx="9">
                  <c:v>277.42792924688672</c:v>
                </c:pt>
                <c:pt idx="10">
                  <c:v>281.04874169751292</c:v>
                </c:pt>
                <c:pt idx="11">
                  <c:v>320.91336154734432</c:v>
                </c:pt>
                <c:pt idx="12">
                  <c:v>341.22290813175175</c:v>
                </c:pt>
                <c:pt idx="13">
                  <c:v>367.90124918496952</c:v>
                </c:pt>
                <c:pt idx="14">
                  <c:v>386.68842131568522</c:v>
                </c:pt>
                <c:pt idx="15">
                  <c:v>409.44116133923427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7A-482D-98ED-B5038EDA4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fixed prices'!$B$54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2-46B7-965B-0C7A744530B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2-46B7-965B-0C7A744530B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2-46B7-965B-0C7A744530B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2-46B7-965B-0C7A744530BD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prices'!$B$58:$B$73</c:f>
              <c:numCache>
                <c:formatCode>_-* #\ ##0_-;\-* #\ ##0_-;_-* "-"??_-;_-@_-</c:formatCode>
                <c:ptCount val="16"/>
                <c:pt idx="0">
                  <c:v>60.96</c:v>
                </c:pt>
                <c:pt idx="1">
                  <c:v>76.73</c:v>
                </c:pt>
                <c:pt idx="2">
                  <c:v>84.44</c:v>
                </c:pt>
                <c:pt idx="3">
                  <c:v>85.26</c:v>
                </c:pt>
                <c:pt idx="4">
                  <c:v>77.36</c:v>
                </c:pt>
                <c:pt idx="5">
                  <c:v>84.8</c:v>
                </c:pt>
                <c:pt idx="6">
                  <c:v>102.81</c:v>
                </c:pt>
                <c:pt idx="7">
                  <c:v>102.29</c:v>
                </c:pt>
                <c:pt idx="8">
                  <c:v>95.45</c:v>
                </c:pt>
                <c:pt idx="9">
                  <c:v>90.09</c:v>
                </c:pt>
                <c:pt idx="10">
                  <c:v>87.86</c:v>
                </c:pt>
                <c:pt idx="11">
                  <c:v>90.75</c:v>
                </c:pt>
                <c:pt idx="12">
                  <c:v>87.6</c:v>
                </c:pt>
                <c:pt idx="13">
                  <c:v>67.23</c:v>
                </c:pt>
                <c:pt idx="14">
                  <c:v>54.84</c:v>
                </c:pt>
                <c:pt idx="15">
                  <c:v>61.61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2-46B7-965B-0C7A744530BD}"/>
            </c:ext>
          </c:extLst>
        </c:ser>
        <c:ser>
          <c:idx val="1"/>
          <c:order val="1"/>
          <c:tx>
            <c:strRef>
              <c:f>'Scandinavia, fixed prices'!$C$54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E62-46B7-965B-0C7A744530BD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prices'!$C$58:$C$73</c:f>
              <c:numCache>
                <c:formatCode>_-* #\ ##0_-;\-* #\ ##0_-;_-* "-"??_-;_-@_-</c:formatCode>
                <c:ptCount val="16"/>
                <c:pt idx="0">
                  <c:v>73.91</c:v>
                </c:pt>
                <c:pt idx="1">
                  <c:v>78.459999999999994</c:v>
                </c:pt>
                <c:pt idx="2">
                  <c:v>74.63</c:v>
                </c:pt>
                <c:pt idx="3">
                  <c:v>67.61</c:v>
                </c:pt>
                <c:pt idx="4">
                  <c:v>66.61</c:v>
                </c:pt>
                <c:pt idx="5">
                  <c:v>68.09</c:v>
                </c:pt>
                <c:pt idx="6">
                  <c:v>70.81</c:v>
                </c:pt>
                <c:pt idx="7">
                  <c:v>70.349999999999994</c:v>
                </c:pt>
                <c:pt idx="8">
                  <c:v>70.87</c:v>
                </c:pt>
                <c:pt idx="9">
                  <c:v>66.790000000000006</c:v>
                </c:pt>
                <c:pt idx="10">
                  <c:v>67.2</c:v>
                </c:pt>
                <c:pt idx="11">
                  <c:v>75.13</c:v>
                </c:pt>
                <c:pt idx="12">
                  <c:v>78.83</c:v>
                </c:pt>
                <c:pt idx="13">
                  <c:v>65.709999999999994</c:v>
                </c:pt>
                <c:pt idx="14">
                  <c:v>56.14</c:v>
                </c:pt>
                <c:pt idx="15">
                  <c:v>56.86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E62-46B7-965B-0C7A744530BD}"/>
            </c:ext>
          </c:extLst>
        </c:ser>
        <c:ser>
          <c:idx val="2"/>
          <c:order val="2"/>
          <c:tx>
            <c:strRef>
              <c:f>'Scandinavia, fixed prices'!$D$54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E62-46B7-965B-0C7A744530BD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prices'!$D$58:$D$73</c:f>
              <c:numCache>
                <c:formatCode>_-* #\ ##0_-;\-* #\ ##0_-;_-* "-"??_-;_-@_-</c:formatCode>
                <c:ptCount val="16"/>
                <c:pt idx="0">
                  <c:v>31.92</c:v>
                </c:pt>
                <c:pt idx="1">
                  <c:v>29.91</c:v>
                </c:pt>
                <c:pt idx="2">
                  <c:v>30.68</c:v>
                </c:pt>
                <c:pt idx="3">
                  <c:v>32.549999999999997</c:v>
                </c:pt>
                <c:pt idx="4">
                  <c:v>37.17</c:v>
                </c:pt>
                <c:pt idx="5">
                  <c:v>39.25</c:v>
                </c:pt>
                <c:pt idx="6">
                  <c:v>36.39</c:v>
                </c:pt>
                <c:pt idx="7">
                  <c:v>35.840000000000003</c:v>
                </c:pt>
                <c:pt idx="8">
                  <c:v>40.53</c:v>
                </c:pt>
                <c:pt idx="9">
                  <c:v>45.54</c:v>
                </c:pt>
                <c:pt idx="10">
                  <c:v>43.2</c:v>
                </c:pt>
                <c:pt idx="11">
                  <c:v>36.07</c:v>
                </c:pt>
                <c:pt idx="12">
                  <c:v>34.11</c:v>
                </c:pt>
                <c:pt idx="13">
                  <c:v>31.7</c:v>
                </c:pt>
                <c:pt idx="14">
                  <c:v>28.14</c:v>
                </c:pt>
                <c:pt idx="15">
                  <c:v>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E62-46B7-965B-0C7A744530BD}"/>
            </c:ext>
          </c:extLst>
        </c:ser>
        <c:ser>
          <c:idx val="3"/>
          <c:order val="3"/>
          <c:tx>
            <c:strRef>
              <c:f>'Scandinavia, fixed prices'!$E$54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E62-46B7-965B-0C7A744530BD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prices'!$E$58:$E$73</c:f>
              <c:numCache>
                <c:formatCode>_-* #\ ##0_-;\-* #\ ##0_-;_-* "-"??_-;_-@_-</c:formatCode>
                <c:ptCount val="16"/>
                <c:pt idx="0">
                  <c:v>89.883950354609908</c:v>
                </c:pt>
                <c:pt idx="1">
                  <c:v>79.138682581090379</c:v>
                </c:pt>
                <c:pt idx="2">
                  <c:v>83.267193024815569</c:v>
                </c:pt>
                <c:pt idx="3">
                  <c:v>96.857170714285715</c:v>
                </c:pt>
                <c:pt idx="4">
                  <c:v>105.21726373230372</c:v>
                </c:pt>
                <c:pt idx="5">
                  <c:v>106.34754731182795</c:v>
                </c:pt>
                <c:pt idx="6">
                  <c:v>107.38315178008556</c:v>
                </c:pt>
                <c:pt idx="7">
                  <c:v>113.19493585162274</c:v>
                </c:pt>
                <c:pt idx="8">
                  <c:v>121.33743533909737</c:v>
                </c:pt>
                <c:pt idx="9">
                  <c:v>120.39912144589653</c:v>
                </c:pt>
                <c:pt idx="10">
                  <c:v>116.36246809031718</c:v>
                </c:pt>
                <c:pt idx="11">
                  <c:v>114.04302257092689</c:v>
                </c:pt>
                <c:pt idx="12">
                  <c:v>110.89447037160379</c:v>
                </c:pt>
                <c:pt idx="13">
                  <c:v>113.59323245908293</c:v>
                </c:pt>
                <c:pt idx="14">
                  <c:v>111.79705813526121</c:v>
                </c:pt>
                <c:pt idx="15">
                  <c:v>114.18580362751005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E62-46B7-965B-0C7A7445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fixed prices'!$H$54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97-478D-A975-044135FAFF2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97-478D-A975-044135FAFF2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97-478D-A975-044135FAFF2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97-478D-A975-044135FAFF21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prices'!$H$58:$H$73</c:f>
              <c:numCache>
                <c:formatCode>_-* #\ ##0_-;\-* #\ ##0_-;_-* "-"??_-;_-@_-</c:formatCode>
                <c:ptCount val="16"/>
                <c:pt idx="0">
                  <c:v>68.983029900000005</c:v>
                </c:pt>
                <c:pt idx="1">
                  <c:v>74.953598400000004</c:v>
                </c:pt>
                <c:pt idx="2">
                  <c:v>76.331421900000009</c:v>
                </c:pt>
                <c:pt idx="3">
                  <c:v>90.477076500000024</c:v>
                </c:pt>
                <c:pt idx="4">
                  <c:v>109.8584604</c:v>
                </c:pt>
                <c:pt idx="5">
                  <c:v>138.99687590000002</c:v>
                </c:pt>
                <c:pt idx="6">
                  <c:v>171.04402990000003</c:v>
                </c:pt>
                <c:pt idx="7">
                  <c:v>167.32900949999998</c:v>
                </c:pt>
                <c:pt idx="8">
                  <c:v>141.30345450000002</c:v>
                </c:pt>
                <c:pt idx="9">
                  <c:v>133.51620020000001</c:v>
                </c:pt>
                <c:pt idx="10">
                  <c:v>149.64183820000002</c:v>
                </c:pt>
                <c:pt idx="11">
                  <c:v>176.2797592</c:v>
                </c:pt>
                <c:pt idx="12">
                  <c:v>132.3629109</c:v>
                </c:pt>
                <c:pt idx="13">
                  <c:v>70.779303499999997</c:v>
                </c:pt>
                <c:pt idx="14">
                  <c:v>75.402666799999992</c:v>
                </c:pt>
                <c:pt idx="15">
                  <c:v>96.906919500000001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97-478D-A975-044135FAFF21}"/>
            </c:ext>
          </c:extLst>
        </c:ser>
        <c:ser>
          <c:idx val="1"/>
          <c:order val="1"/>
          <c:tx>
            <c:strRef>
              <c:f>'Scandinavia, fixed prices'!$I$54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B97-478D-A975-044135FAFF21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prices'!$I$58:$I$73</c:f>
              <c:numCache>
                <c:formatCode>_-* #\ ##0_-;\-* #\ ##0_-;_-* "-"??_-;_-@_-</c:formatCode>
                <c:ptCount val="16"/>
                <c:pt idx="0">
                  <c:v>60.389493700000003</c:v>
                </c:pt>
                <c:pt idx="1">
                  <c:v>74.198347000000012</c:v>
                </c:pt>
                <c:pt idx="2">
                  <c:v>69.574983700000004</c:v>
                </c:pt>
                <c:pt idx="3">
                  <c:v>63.451323700000003</c:v>
                </c:pt>
                <c:pt idx="4">
                  <c:v>60.573203500000005</c:v>
                </c:pt>
                <c:pt idx="5">
                  <c:v>61.175363400000009</c:v>
                </c:pt>
                <c:pt idx="6">
                  <c:v>71.442700000000002</c:v>
                </c:pt>
                <c:pt idx="7">
                  <c:v>71.718264700000006</c:v>
                </c:pt>
                <c:pt idx="8">
                  <c:v>80.0566484</c:v>
                </c:pt>
                <c:pt idx="9">
                  <c:v>85.700621700000013</c:v>
                </c:pt>
                <c:pt idx="10">
                  <c:v>83.863523700000002</c:v>
                </c:pt>
                <c:pt idx="11">
                  <c:v>103.8368614</c:v>
                </c:pt>
                <c:pt idx="12">
                  <c:v>105.83725700000001</c:v>
                </c:pt>
                <c:pt idx="13">
                  <c:v>94.845287300000024</c:v>
                </c:pt>
                <c:pt idx="14">
                  <c:v>82.944974700000003</c:v>
                </c:pt>
                <c:pt idx="15">
                  <c:v>77.607184400000008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97-478D-A975-044135FAFF21}"/>
            </c:ext>
          </c:extLst>
        </c:ser>
        <c:ser>
          <c:idx val="2"/>
          <c:order val="2"/>
          <c:tx>
            <c:strRef>
              <c:f>'Scandinavia, fixed prices'!$J$54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B97-478D-A975-044135FAFF21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prices'!$J$58:$J$73</c:f>
              <c:numCache>
                <c:formatCode>_-* #\ ##0_-;\-* #\ ##0_-;_-* "-"??_-;_-@_-</c:formatCode>
                <c:ptCount val="16"/>
                <c:pt idx="0">
                  <c:v>31.496024600000002</c:v>
                </c:pt>
                <c:pt idx="1">
                  <c:v>29.281300900000002</c:v>
                </c:pt>
                <c:pt idx="2">
                  <c:v>27.995332300000001</c:v>
                </c:pt>
                <c:pt idx="3">
                  <c:v>34.037343499999999</c:v>
                </c:pt>
                <c:pt idx="4">
                  <c:v>41.232644000000001</c:v>
                </c:pt>
                <c:pt idx="5">
                  <c:v>41.763361200000006</c:v>
                </c:pt>
                <c:pt idx="6">
                  <c:v>47.2644491</c:v>
                </c:pt>
                <c:pt idx="7">
                  <c:v>53.265635899999999</c:v>
                </c:pt>
                <c:pt idx="8">
                  <c:v>56.592824500000006</c:v>
                </c:pt>
                <c:pt idx="9">
                  <c:v>57.68487720000001</c:v>
                </c:pt>
                <c:pt idx="10">
                  <c:v>58.807548199999999</c:v>
                </c:pt>
                <c:pt idx="11">
                  <c:v>56.837770900000002</c:v>
                </c:pt>
                <c:pt idx="12">
                  <c:v>46.213220800000009</c:v>
                </c:pt>
                <c:pt idx="13">
                  <c:v>41.651094100000009</c:v>
                </c:pt>
                <c:pt idx="14">
                  <c:v>39.865026600000007</c:v>
                </c:pt>
                <c:pt idx="15">
                  <c:v>39.518019200000005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B97-478D-A975-044135FAFF21}"/>
            </c:ext>
          </c:extLst>
        </c:ser>
        <c:ser>
          <c:idx val="3"/>
          <c:order val="3"/>
          <c:tx>
            <c:strRef>
              <c:f>'Scandinavia, fixed prices'!$K$54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B97-478D-A975-044135FAFF21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prices'!$K$58:$K$73</c:f>
              <c:numCache>
                <c:formatCode>_-* #\ ##0_-;\-* #\ ##0_-;_-* "-"??_-;_-@_-</c:formatCode>
                <c:ptCount val="16"/>
                <c:pt idx="0">
                  <c:v>101.84815576560284</c:v>
                </c:pt>
                <c:pt idx="1">
                  <c:v>114.35387062022086</c:v>
                </c:pt>
                <c:pt idx="2">
                  <c:v>102.62688067129446</c:v>
                </c:pt>
                <c:pt idx="3">
                  <c:v>108.70062316553081</c:v>
                </c:pt>
                <c:pt idx="4">
                  <c:v>108.85160958886743</c:v>
                </c:pt>
                <c:pt idx="5">
                  <c:v>110.42607707349779</c:v>
                </c:pt>
                <c:pt idx="6">
                  <c:v>113.37243247580942</c:v>
                </c:pt>
                <c:pt idx="7">
                  <c:v>120.6723166149385</c:v>
                </c:pt>
                <c:pt idx="8">
                  <c:v>130.95539267605957</c:v>
                </c:pt>
                <c:pt idx="9">
                  <c:v>143.64196551497446</c:v>
                </c:pt>
                <c:pt idx="10">
                  <c:v>128.85010122503979</c:v>
                </c:pt>
                <c:pt idx="11">
                  <c:v>124.71791152563864</c:v>
                </c:pt>
                <c:pt idx="12">
                  <c:v>135.33203779656731</c:v>
                </c:pt>
                <c:pt idx="13">
                  <c:v>140.09811409000002</c:v>
                </c:pt>
                <c:pt idx="14">
                  <c:v>145.83308027478921</c:v>
                </c:pt>
                <c:pt idx="15">
                  <c:v>153.61926018064344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B97-478D-A975-044135FAF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fixed prices'!$N$54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13-4FA3-92DF-540476A7D95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13-4FA3-92DF-540476A7D9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13-4FA3-92DF-540476A7D9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13-4FA3-92DF-540476A7D955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prices'!$N$58:$N$73</c:f>
              <c:numCache>
                <c:formatCode>_-* #\ ##0_-;\-* #\ ##0_-;_-* "-"??_-;_-@_-</c:formatCode>
                <c:ptCount val="16"/>
                <c:pt idx="0">
                  <c:v>40.747856760000005</c:v>
                </c:pt>
                <c:pt idx="1">
                  <c:v>47.326691880000006</c:v>
                </c:pt>
                <c:pt idx="2">
                  <c:v>37.017751680000003</c:v>
                </c:pt>
                <c:pt idx="3">
                  <c:v>31.871151000000005</c:v>
                </c:pt>
                <c:pt idx="4">
                  <c:v>44.79273864000001</c:v>
                </c:pt>
                <c:pt idx="5">
                  <c:v>63.978384600000005</c:v>
                </c:pt>
                <c:pt idx="6">
                  <c:v>84.612003840000014</c:v>
                </c:pt>
                <c:pt idx="7">
                  <c:v>93.095238600000016</c:v>
                </c:pt>
                <c:pt idx="8">
                  <c:v>112.37531760000002</c:v>
                </c:pt>
                <c:pt idx="9">
                  <c:v>120.84281352000002</c:v>
                </c:pt>
                <c:pt idx="10">
                  <c:v>115.52308560000003</c:v>
                </c:pt>
                <c:pt idx="11">
                  <c:v>120.46508136000003</c:v>
                </c:pt>
                <c:pt idx="12">
                  <c:v>96.38465616000002</c:v>
                </c:pt>
                <c:pt idx="13">
                  <c:v>69.943404960000009</c:v>
                </c:pt>
                <c:pt idx="14">
                  <c:v>57.840237000000009</c:v>
                </c:pt>
                <c:pt idx="15">
                  <c:v>66.874331160000011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13-4FA3-92DF-540476A7D955}"/>
            </c:ext>
          </c:extLst>
        </c:ser>
        <c:ser>
          <c:idx val="1"/>
          <c:order val="1"/>
          <c:tx>
            <c:strRef>
              <c:f>'Scandinavia, fixed prices'!$O$54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13-4FA3-92DF-540476A7D955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prices'!$O$58:$O$73</c:f>
              <c:numCache>
                <c:formatCode>_-* #\ ##0_-;\-* #\ ##0_-;_-* "-"??_-;_-@_-</c:formatCode>
                <c:ptCount val="16"/>
                <c:pt idx="0">
                  <c:v>105.52892220000001</c:v>
                </c:pt>
                <c:pt idx="1">
                  <c:v>105.57613872000002</c:v>
                </c:pt>
                <c:pt idx="2">
                  <c:v>99.705551400000019</c:v>
                </c:pt>
                <c:pt idx="3">
                  <c:v>97.250292360000003</c:v>
                </c:pt>
                <c:pt idx="4">
                  <c:v>97.014209760000014</c:v>
                </c:pt>
                <c:pt idx="5">
                  <c:v>97.187337000000014</c:v>
                </c:pt>
                <c:pt idx="6">
                  <c:v>104.45868108000002</c:v>
                </c:pt>
                <c:pt idx="7">
                  <c:v>97.816890600000008</c:v>
                </c:pt>
                <c:pt idx="8">
                  <c:v>97.643763360000008</c:v>
                </c:pt>
                <c:pt idx="9">
                  <c:v>97.171598160000016</c:v>
                </c:pt>
                <c:pt idx="10">
                  <c:v>112.59566136000004</c:v>
                </c:pt>
                <c:pt idx="11">
                  <c:v>128.77518888</c:v>
                </c:pt>
                <c:pt idx="12">
                  <c:v>112.48548948000001</c:v>
                </c:pt>
                <c:pt idx="13">
                  <c:v>94.480256520000026</c:v>
                </c:pt>
                <c:pt idx="14">
                  <c:v>78.284990160000021</c:v>
                </c:pt>
                <c:pt idx="15">
                  <c:v>81.448497000000003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13-4FA3-92DF-540476A7D955}"/>
            </c:ext>
          </c:extLst>
        </c:ser>
        <c:ser>
          <c:idx val="2"/>
          <c:order val="2"/>
          <c:tx>
            <c:strRef>
              <c:f>'Scandinavia, fixed prices'!$P$54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13-4FA3-92DF-540476A7D955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prices'!$P$58:$P$73</c:f>
              <c:numCache>
                <c:formatCode>_-* #\ ##0_-;\-* #\ ##0_-;_-* "-"??_-;_-@_-</c:formatCode>
                <c:ptCount val="16"/>
                <c:pt idx="0">
                  <c:v>33.445035000000004</c:v>
                </c:pt>
                <c:pt idx="1">
                  <c:v>35.380912320000007</c:v>
                </c:pt>
                <c:pt idx="2">
                  <c:v>38.402769599999999</c:v>
                </c:pt>
                <c:pt idx="3">
                  <c:v>41.660709480000008</c:v>
                </c:pt>
                <c:pt idx="4">
                  <c:v>36.057682440000001</c:v>
                </c:pt>
                <c:pt idx="5">
                  <c:v>32.658093000000001</c:v>
                </c:pt>
                <c:pt idx="6">
                  <c:v>32.359055040000001</c:v>
                </c:pt>
                <c:pt idx="7">
                  <c:v>32.280360840000007</c:v>
                </c:pt>
                <c:pt idx="8">
                  <c:v>30.612043800000002</c:v>
                </c:pt>
                <c:pt idx="9">
                  <c:v>29.777885280000007</c:v>
                </c:pt>
                <c:pt idx="10">
                  <c:v>29.636235719999998</c:v>
                </c:pt>
                <c:pt idx="11">
                  <c:v>26.740289160000003</c:v>
                </c:pt>
                <c:pt idx="12">
                  <c:v>25.607092680000001</c:v>
                </c:pt>
                <c:pt idx="13">
                  <c:v>19.736505360000002</c:v>
                </c:pt>
                <c:pt idx="14">
                  <c:v>14.511210480000003</c:v>
                </c:pt>
                <c:pt idx="15">
                  <c:v>16.557259680000001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13-4FA3-92DF-540476A7D955}"/>
            </c:ext>
          </c:extLst>
        </c:ser>
        <c:ser>
          <c:idx val="3"/>
          <c:order val="3"/>
          <c:tx>
            <c:strRef>
              <c:f>'Scandinavia, fixed prices'!$Q$54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13-4FA3-92DF-540476A7D955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prices'!$Q$58:$Q$73</c:f>
              <c:numCache>
                <c:formatCode>_-* #\ ##0_-;\-* #\ ##0_-;_-* "-"??_-;_-@_-</c:formatCode>
                <c:ptCount val="16"/>
                <c:pt idx="0">
                  <c:v>77.536374445534989</c:v>
                </c:pt>
                <c:pt idx="1">
                  <c:v>87.674681838139392</c:v>
                </c:pt>
                <c:pt idx="2">
                  <c:v>91.898563820943266</c:v>
                </c:pt>
                <c:pt idx="3">
                  <c:v>81.448519195271103</c:v>
                </c:pt>
                <c:pt idx="4">
                  <c:v>95.177364187555071</c:v>
                </c:pt>
                <c:pt idx="5">
                  <c:v>99.584337184817741</c:v>
                </c:pt>
                <c:pt idx="6">
                  <c:v>88.483451510116751</c:v>
                </c:pt>
                <c:pt idx="7">
                  <c:v>89.097703941513871</c:v>
                </c:pt>
                <c:pt idx="8">
                  <c:v>87.10754904247662</c:v>
                </c:pt>
                <c:pt idx="9">
                  <c:v>93.169009119919068</c:v>
                </c:pt>
                <c:pt idx="10">
                  <c:v>93.238700527271362</c:v>
                </c:pt>
                <c:pt idx="11">
                  <c:v>99.591750860457935</c:v>
                </c:pt>
                <c:pt idx="12">
                  <c:v>103.62715102743704</c:v>
                </c:pt>
                <c:pt idx="13">
                  <c:v>114.20990263588655</c:v>
                </c:pt>
                <c:pt idx="14">
                  <c:v>120.33823887488538</c:v>
                </c:pt>
                <c:pt idx="15">
                  <c:v>121.50657129114637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13-4FA3-92DF-540476A7D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fixed prices'!$T$54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FC-43A6-AE2A-43490BDDC5B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FC-43A6-AE2A-43490BDDC5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FC-43A6-AE2A-43490BDDC5B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FC-43A6-AE2A-43490BDDC5B6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prices'!$T$58:$T$73</c:f>
              <c:numCache>
                <c:formatCode>_-* #\ ##0_-;\-* #\ ##0_-;_-* "-"??_-;_-@_-</c:formatCode>
                <c:ptCount val="16"/>
                <c:pt idx="0">
                  <c:v>170.69088665999999</c:v>
                </c:pt>
                <c:pt idx="1">
                  <c:v>199.01029027999999</c:v>
                </c:pt>
                <c:pt idx="2">
                  <c:v>197.78917358000001</c:v>
                </c:pt>
                <c:pt idx="3">
                  <c:v>207.60822750000003</c:v>
                </c:pt>
                <c:pt idx="4">
                  <c:v>232.01119904000001</c:v>
                </c:pt>
                <c:pt idx="5">
                  <c:v>287.77526050000006</c:v>
                </c:pt>
                <c:pt idx="6">
                  <c:v>358.46603374</c:v>
                </c:pt>
                <c:pt idx="7">
                  <c:v>362.71424810000002</c:v>
                </c:pt>
                <c:pt idx="8">
                  <c:v>349.12877210000005</c:v>
                </c:pt>
                <c:pt idx="9">
                  <c:v>344.44901372000004</c:v>
                </c:pt>
                <c:pt idx="10">
                  <c:v>353.02492380000001</c:v>
                </c:pt>
                <c:pt idx="11">
                  <c:v>387.49484056000006</c:v>
                </c:pt>
                <c:pt idx="12">
                  <c:v>316.34756706000002</c:v>
                </c:pt>
                <c:pt idx="13">
                  <c:v>207.95270846</c:v>
                </c:pt>
                <c:pt idx="14">
                  <c:v>188.0829038</c:v>
                </c:pt>
                <c:pt idx="15">
                  <c:v>225.39125066000003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FC-43A6-AE2A-43490BDDC5B6}"/>
            </c:ext>
          </c:extLst>
        </c:ser>
        <c:ser>
          <c:idx val="1"/>
          <c:order val="1"/>
          <c:tx>
            <c:strRef>
              <c:f>'Scandinavia, fixed prices'!$U$54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3FC-43A6-AE2A-43490BDDC5B6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prices'!$U$58:$U$73</c:f>
              <c:numCache>
                <c:formatCode>_-* #\ ##0_-;\-* #\ ##0_-;_-* "-"??_-;_-@_-</c:formatCode>
                <c:ptCount val="16"/>
                <c:pt idx="0">
                  <c:v>239.82841590000001</c:v>
                </c:pt>
                <c:pt idx="1">
                  <c:v>258.23448572000001</c:v>
                </c:pt>
                <c:pt idx="2">
                  <c:v>243.91053510000003</c:v>
                </c:pt>
                <c:pt idx="3">
                  <c:v>228.31161606000001</c:v>
                </c:pt>
                <c:pt idx="4">
                  <c:v>224.19741326000002</c:v>
                </c:pt>
                <c:pt idx="5">
                  <c:v>226.45270040000003</c:v>
                </c:pt>
                <c:pt idx="6">
                  <c:v>246.71138108000002</c:v>
                </c:pt>
                <c:pt idx="7">
                  <c:v>239.88515530000001</c:v>
                </c:pt>
                <c:pt idx="8">
                  <c:v>248.57041176000001</c:v>
                </c:pt>
                <c:pt idx="9">
                  <c:v>249.66221986000005</c:v>
                </c:pt>
                <c:pt idx="10">
                  <c:v>263.65918506000003</c:v>
                </c:pt>
                <c:pt idx="11">
                  <c:v>307.74205028</c:v>
                </c:pt>
                <c:pt idx="12">
                  <c:v>297.15274648000002</c:v>
                </c:pt>
                <c:pt idx="13">
                  <c:v>255.03554382000004</c:v>
                </c:pt>
                <c:pt idx="14">
                  <c:v>217.36996486000004</c:v>
                </c:pt>
                <c:pt idx="15">
                  <c:v>215.91568140000001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3FC-43A6-AE2A-43490BDDC5B6}"/>
            </c:ext>
          </c:extLst>
        </c:ser>
        <c:ser>
          <c:idx val="2"/>
          <c:order val="2"/>
          <c:tx>
            <c:strRef>
              <c:f>'Scandinavia, fixed prices'!$V$54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3FC-43A6-AE2A-43490BDDC5B6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prices'!$V$58:$V$73</c:f>
              <c:numCache>
                <c:formatCode>_-* #\ ##0_-;\-* #\ ##0_-;_-* "-"??_-;_-@_-</c:formatCode>
                <c:ptCount val="16"/>
                <c:pt idx="0">
                  <c:v>96.861059600000004</c:v>
                </c:pt>
                <c:pt idx="1">
                  <c:v>94.572213220000009</c:v>
                </c:pt>
                <c:pt idx="2">
                  <c:v>97.078101900000007</c:v>
                </c:pt>
                <c:pt idx="3">
                  <c:v>108.24805298000001</c:v>
                </c:pt>
                <c:pt idx="4">
                  <c:v>114.46032644000002</c:v>
                </c:pt>
                <c:pt idx="5">
                  <c:v>113.6714542</c:v>
                </c:pt>
                <c:pt idx="6">
                  <c:v>116.01350413999999</c:v>
                </c:pt>
                <c:pt idx="7">
                  <c:v>121.38599674000002</c:v>
                </c:pt>
                <c:pt idx="8">
                  <c:v>127.73486830000002</c:v>
                </c:pt>
                <c:pt idx="9">
                  <c:v>133.00276248</c:v>
                </c:pt>
                <c:pt idx="10">
                  <c:v>131.64378392</c:v>
                </c:pt>
                <c:pt idx="11">
                  <c:v>119.64806006000001</c:v>
                </c:pt>
                <c:pt idx="12">
                  <c:v>105.93031348</c:v>
                </c:pt>
                <c:pt idx="13">
                  <c:v>93.087599460000007</c:v>
                </c:pt>
                <c:pt idx="14">
                  <c:v>82.51623708000001</c:v>
                </c:pt>
                <c:pt idx="15">
                  <c:v>86.925278880000008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3FC-43A6-AE2A-43490BDDC5B6}"/>
            </c:ext>
          </c:extLst>
        </c:ser>
        <c:ser>
          <c:idx val="3"/>
          <c:order val="3"/>
          <c:tx>
            <c:strRef>
              <c:f>'Scandinavia, fixed prices'!$W$54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23FC-43A6-AE2A-43490BDDC5B6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prices'!$W$58:$W$73</c:f>
              <c:numCache>
                <c:formatCode>_-* #\ ##0_-;\-* #\ ##0_-;_-* "-"??_-;_-@_-</c:formatCode>
                <c:ptCount val="16"/>
                <c:pt idx="0">
                  <c:v>269.26848056574772</c:v>
                </c:pt>
                <c:pt idx="1">
                  <c:v>281.16723503945065</c:v>
                </c:pt>
                <c:pt idx="2">
                  <c:v>277.79263751705327</c:v>
                </c:pt>
                <c:pt idx="3">
                  <c:v>287.00631307508763</c:v>
                </c:pt>
                <c:pt idx="4">
                  <c:v>309.24623750872627</c:v>
                </c:pt>
                <c:pt idx="5">
                  <c:v>316.35796157014352</c:v>
                </c:pt>
                <c:pt idx="6">
                  <c:v>309.23903576601174</c:v>
                </c:pt>
                <c:pt idx="7">
                  <c:v>322.96495640807512</c:v>
                </c:pt>
                <c:pt idx="8">
                  <c:v>339.40037705763359</c:v>
                </c:pt>
                <c:pt idx="9">
                  <c:v>357.21009608079004</c:v>
                </c:pt>
                <c:pt idx="10">
                  <c:v>338.45126984262834</c:v>
                </c:pt>
                <c:pt idx="11">
                  <c:v>338.35268495702348</c:v>
                </c:pt>
                <c:pt idx="12">
                  <c:v>349.85365919560815</c:v>
                </c:pt>
                <c:pt idx="13">
                  <c:v>367.90124918496952</c:v>
                </c:pt>
                <c:pt idx="14">
                  <c:v>377.96837728493585</c:v>
                </c:pt>
                <c:pt idx="15">
                  <c:v>389.31163509929985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3FC-43A6-AE2A-43490BDD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sectors'!$B$30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sectors'!$B$31:$B$49</c:f>
              <c:numCache>
                <c:formatCode>0.0</c:formatCode>
                <c:ptCount val="19"/>
                <c:pt idx="0">
                  <c:v>8.4984364666999994</c:v>
                </c:pt>
                <c:pt idx="1">
                  <c:v>6.8978509640499972</c:v>
                </c:pt>
                <c:pt idx="2">
                  <c:v>4.4027734475299996</c:v>
                </c:pt>
                <c:pt idx="3">
                  <c:v>8.3731501049699997</c:v>
                </c:pt>
                <c:pt idx="4">
                  <c:v>12.358705347350002</c:v>
                </c:pt>
                <c:pt idx="5">
                  <c:v>12.919428219329996</c:v>
                </c:pt>
                <c:pt idx="6">
                  <c:v>11.591291508980001</c:v>
                </c:pt>
                <c:pt idx="7">
                  <c:v>8.6926333900399992</c:v>
                </c:pt>
                <c:pt idx="8">
                  <c:v>11.31709160954</c:v>
                </c:pt>
                <c:pt idx="9">
                  <c:v>17.306659452909997</c:v>
                </c:pt>
                <c:pt idx="10">
                  <c:v>18.993975507390005</c:v>
                </c:pt>
                <c:pt idx="11">
                  <c:v>16.317386154719998</c:v>
                </c:pt>
                <c:pt idx="12">
                  <c:v>12.575955451710003</c:v>
                </c:pt>
                <c:pt idx="13">
                  <c:v>12.658869869759998</c:v>
                </c:pt>
                <c:pt idx="14">
                  <c:v>13.780294202040002</c:v>
                </c:pt>
                <c:pt idx="15">
                  <c:v>14.466444742370003</c:v>
                </c:pt>
                <c:pt idx="16">
                  <c:v>11.451867780160002</c:v>
                </c:pt>
                <c:pt idx="17">
                  <c:v>9.8862377620699995</c:v>
                </c:pt>
                <c:pt idx="18">
                  <c:v>11.771669729250004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090-A6D3-23DFD40D611F}"/>
            </c:ext>
          </c:extLst>
        </c:ser>
        <c:ser>
          <c:idx val="1"/>
          <c:order val="1"/>
          <c:tx>
            <c:strRef>
              <c:f>'Constr. NO, regions &amp; sectors'!$C$30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sectors'!$C$31:$C$49</c:f>
              <c:numCache>
                <c:formatCode>0.0</c:formatCode>
                <c:ptCount val="19"/>
                <c:pt idx="0">
                  <c:v>5.7201685543600025</c:v>
                </c:pt>
                <c:pt idx="1">
                  <c:v>5.0165467574200013</c:v>
                </c:pt>
                <c:pt idx="2">
                  <c:v>4.6452744339200001</c:v>
                </c:pt>
                <c:pt idx="3">
                  <c:v>6.3807435995499979</c:v>
                </c:pt>
                <c:pt idx="4">
                  <c:v>7.4221713567600016</c:v>
                </c:pt>
                <c:pt idx="5">
                  <c:v>7.5508698445500002</c:v>
                </c:pt>
                <c:pt idx="6">
                  <c:v>6.6668541922299989</c:v>
                </c:pt>
                <c:pt idx="7">
                  <c:v>6.1630107700899979</c:v>
                </c:pt>
                <c:pt idx="8">
                  <c:v>5.2168031304499989</c:v>
                </c:pt>
                <c:pt idx="9">
                  <c:v>6.2195307646400009</c:v>
                </c:pt>
                <c:pt idx="10">
                  <c:v>8.1527010354700007</c:v>
                </c:pt>
                <c:pt idx="11">
                  <c:v>8.0585741296700011</c:v>
                </c:pt>
                <c:pt idx="12">
                  <c:v>6.1139679533099986</c:v>
                </c:pt>
                <c:pt idx="13">
                  <c:v>4.8921060851199991</c:v>
                </c:pt>
                <c:pt idx="14">
                  <c:v>6.2894365751899981</c:v>
                </c:pt>
                <c:pt idx="15">
                  <c:v>6.8905211617999989</c:v>
                </c:pt>
                <c:pt idx="16">
                  <c:v>5.0417759812900007</c:v>
                </c:pt>
                <c:pt idx="17">
                  <c:v>4.19405326538</c:v>
                </c:pt>
                <c:pt idx="18">
                  <c:v>5.8582047326499973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090-A6D3-23DFD40D611F}"/>
            </c:ext>
          </c:extLst>
        </c:ser>
        <c:ser>
          <c:idx val="2"/>
          <c:order val="2"/>
          <c:tx>
            <c:strRef>
              <c:f>'Constr. NO, regions &amp; sectors'!$D$30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sectors'!$D$31:$D$49</c:f>
              <c:numCache>
                <c:formatCode>0.0</c:formatCode>
                <c:ptCount val="19"/>
                <c:pt idx="0">
                  <c:v>3.3275488888200018</c:v>
                </c:pt>
                <c:pt idx="1">
                  <c:v>3.0373280072900006</c:v>
                </c:pt>
                <c:pt idx="2">
                  <c:v>2.3322660281199998</c:v>
                </c:pt>
                <c:pt idx="3">
                  <c:v>2.6280101936199998</c:v>
                </c:pt>
                <c:pt idx="4">
                  <c:v>2.7512787954200006</c:v>
                </c:pt>
                <c:pt idx="5">
                  <c:v>3.5419717390400001</c:v>
                </c:pt>
                <c:pt idx="6">
                  <c:v>3.7521856273199998</c:v>
                </c:pt>
                <c:pt idx="7">
                  <c:v>4.1617556409199992</c:v>
                </c:pt>
                <c:pt idx="8">
                  <c:v>4.3847756848600019</c:v>
                </c:pt>
                <c:pt idx="9">
                  <c:v>2.9913520388399988</c:v>
                </c:pt>
                <c:pt idx="10">
                  <c:v>3.9339723032800018</c:v>
                </c:pt>
                <c:pt idx="11">
                  <c:v>5.0425177339100005</c:v>
                </c:pt>
                <c:pt idx="12">
                  <c:v>7.4770024574999994</c:v>
                </c:pt>
                <c:pt idx="13">
                  <c:v>6.8476931671100001</c:v>
                </c:pt>
                <c:pt idx="14">
                  <c:v>4.5936408971299993</c:v>
                </c:pt>
                <c:pt idx="15">
                  <c:v>5.6125499291399974</c:v>
                </c:pt>
                <c:pt idx="16">
                  <c:v>5.6216150836799992</c:v>
                </c:pt>
                <c:pt idx="17">
                  <c:v>7.1983281897399989</c:v>
                </c:pt>
                <c:pt idx="18">
                  <c:v>9.792435166909998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090-A6D3-23DFD40D6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0</xdr:colOff>
      <xdr:row>27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F939A9-F200-41BE-8D43-8496703E1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1BCA595-EABA-44D8-A0B6-F6510283C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9421651-96E0-4C32-8877-3358F229A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6</xdr:row>
      <xdr:rowOff>0</xdr:rowOff>
    </xdr:from>
    <xdr:to>
      <xdr:col>24</xdr:col>
      <xdr:colOff>-1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4BE7566-1973-4334-ABD1-38FB8F044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0</xdr:colOff>
      <xdr:row>27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AFA65A-781D-4CFE-A070-9DFD71EEC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4321D42-60C9-4823-9BB0-48FB3B521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CB3985E-7CA1-4AEE-A0D6-74CD019E6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6</xdr:row>
      <xdr:rowOff>0</xdr:rowOff>
    </xdr:from>
    <xdr:to>
      <xdr:col>24</xdr:col>
      <xdr:colOff>-1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17200E7-9035-4BF2-BA02-B329B4B52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434DD7-13A9-4CAB-9B61-5336AB770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F9F0E1-C4C8-4FC0-A237-6DF6AC02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BF1EEA3-FA75-454A-9B3A-E0F0796ED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ED472CD-3A85-49B7-A725-938FA6BBD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35D5292-DE5D-4984-B069-30A18AFDA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6</xdr:row>
      <xdr:rowOff>0</xdr:rowOff>
    </xdr:from>
    <xdr:to>
      <xdr:col>30</xdr:col>
      <xdr:colOff>0</xdr:colOff>
      <xdr:row>26</xdr:row>
      <xdr:rowOff>169333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07A4832-E893-4A4A-8A1A-1EF6A3384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19312C-0691-49EB-8D73-FF7B25BFB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5109656-BD2A-4405-830A-D9C3CDC5D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6FB107-E798-4740-9F45-1C33BED7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0C7859B-5F0E-4FCE-986C-C73385ED8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D9B8D47-1C3E-45DC-8628-CEB4C9D86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0B94EC-B82A-4666-B914-A21AA3FB3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A326F2-85E8-46BF-81B5-49DAEF5F7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C7EFD85-7052-41A7-9138-2A45DEDE0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F6BC519-3851-46C1-B88F-7081D9AF7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7285557-7D89-494F-9C6A-FCE813E0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656166</xdr:colOff>
      <xdr:row>6</xdr:row>
      <xdr:rowOff>0</xdr:rowOff>
    </xdr:from>
    <xdr:to>
      <xdr:col>10</xdr:col>
      <xdr:colOff>733</xdr:colOff>
      <xdr:row>26</xdr:row>
      <xdr:rowOff>170366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77F2A0-8636-4BF6-A8C9-A7A76409E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60A19FA-607C-4DC9-AAA7-A9484F1BF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sp7\AppData\Roaming\Microsoft\Excel\1510-P11-14-00009-1%20(version%2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wettr\Downloads\Svensk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sp7\AppData\Local\Webforum\Plugin\Documents\4889108\Kopia%20av%201510-P11-14-0000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phandlingstidplan"/>
      <sheetName val="mall"/>
    </sheetNames>
    <sheetDataSet>
      <sheetData sheetId="0" refreshError="1"/>
      <sheetData sheetId="1">
        <row r="3">
          <cell r="G3" t="str">
            <v>0-5</v>
          </cell>
        </row>
        <row r="4">
          <cell r="G4" t="str">
            <v>5-20</v>
          </cell>
        </row>
        <row r="5">
          <cell r="G5" t="str">
            <v>20-50</v>
          </cell>
        </row>
        <row r="6">
          <cell r="G6" t="str">
            <v>50-100</v>
          </cell>
        </row>
        <row r="7">
          <cell r="G7" t="str">
            <v>100-300</v>
          </cell>
        </row>
        <row r="8">
          <cell r="G8" t="str">
            <v>300-500</v>
          </cell>
        </row>
        <row r="9">
          <cell r="G9" t="str">
            <v>500-1 000</v>
          </cell>
        </row>
        <row r="10">
          <cell r="G10" t="str">
            <v>&gt; 1 000</v>
          </cell>
        </row>
        <row r="12">
          <cell r="G12" t="str">
            <v>Saknas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ll"/>
    </sheetNames>
    <sheetDataSet>
      <sheetData sheetId="0">
        <row r="3">
          <cell r="B3" t="str">
            <v>Ramavtal</v>
          </cell>
          <cell r="C3" t="str">
            <v>Barkarby</v>
          </cell>
          <cell r="D3" t="str">
            <v>Förenklat</v>
          </cell>
          <cell r="E3" t="str">
            <v>Ja
TransQ kod
9.4.3</v>
          </cell>
          <cell r="F3" t="str">
            <v>Utförandeentreprenad</v>
          </cell>
          <cell r="G3" t="str">
            <v>0-5</v>
          </cell>
          <cell r="I3" t="str">
            <v>Grön - säker (inom 3 månader)</v>
          </cell>
        </row>
        <row r="4">
          <cell r="B4" t="str">
            <v>Förberedande entreprenad</v>
          </cell>
          <cell r="C4" t="str">
            <v>Arenastaden</v>
          </cell>
          <cell r="D4" t="str">
            <v>Öppet</v>
          </cell>
          <cell r="E4" t="str">
            <v>Nej</v>
          </cell>
          <cell r="F4" t="str">
            <v>Totalentreprenad</v>
          </cell>
          <cell r="G4" t="str">
            <v>5-20</v>
          </cell>
          <cell r="I4" t="str">
            <v>Röd - uppgifter ej säkra</v>
          </cell>
        </row>
        <row r="5">
          <cell r="B5" t="str">
            <v>Arbetstunnel entreprenad</v>
          </cell>
          <cell r="C5" t="str">
            <v>Depå</v>
          </cell>
          <cell r="D5" t="str">
            <v>Förhandlat</v>
          </cell>
          <cell r="F5" t="str">
            <v>Kombo</v>
          </cell>
          <cell r="G5" t="str">
            <v>20-50</v>
          </cell>
          <cell r="I5" t="str">
            <v>Uppgift saknas</v>
          </cell>
        </row>
        <row r="6">
          <cell r="B6" t="str">
            <v>Berg- och anläggningsentreprenad</v>
          </cell>
          <cell r="C6" t="str">
            <v>Nacka</v>
          </cell>
          <cell r="F6" t="str">
            <v>Samverkansentreprenad</v>
          </cell>
          <cell r="G6" t="str">
            <v>50-100</v>
          </cell>
          <cell r="I6" t="str">
            <v>Gul - relativt säkra uppgifter</v>
          </cell>
        </row>
        <row r="7">
          <cell r="B7" t="str">
            <v>Bygg- och installationsentreprenad</v>
          </cell>
          <cell r="C7" t="str">
            <v>Söderort</v>
          </cell>
          <cell r="F7" t="str">
            <v>Tjänst</v>
          </cell>
          <cell r="G7" t="str">
            <v>100-300</v>
          </cell>
        </row>
        <row r="8">
          <cell r="B8" t="str">
            <v>Installation</v>
          </cell>
          <cell r="C8" t="str">
            <v>Södermalm</v>
          </cell>
          <cell r="G8" t="str">
            <v>300-500</v>
          </cell>
        </row>
        <row r="9">
          <cell r="B9" t="str">
            <v>BEST</v>
          </cell>
          <cell r="C9" t="str">
            <v>Gemensamt</v>
          </cell>
          <cell r="G9" t="str">
            <v>500-1 000</v>
          </cell>
        </row>
        <row r="10">
          <cell r="B10" t="str">
            <v>Övrigt</v>
          </cell>
          <cell r="G10" t="str">
            <v>&gt; 1 000</v>
          </cell>
        </row>
        <row r="11">
          <cell r="B11" t="str">
            <v>Mark- och anläggningsarbeten</v>
          </cell>
        </row>
        <row r="12">
          <cell r="B12" t="str">
            <v>Kombination</v>
          </cell>
          <cell r="G12" t="str">
            <v>Saknas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phandlingstidplan"/>
      <sheetName val="mall"/>
    </sheetNames>
    <sheetDataSet>
      <sheetData sheetId="0"/>
      <sheetData sheetId="1">
        <row r="3">
          <cell r="B3" t="str">
            <v>Ramavtal</v>
          </cell>
        </row>
        <row r="4">
          <cell r="B4" t="str">
            <v>Förberedande entreprenad</v>
          </cell>
        </row>
        <row r="5">
          <cell r="B5" t="str">
            <v>Arbetstunnel entreprenad</v>
          </cell>
        </row>
        <row r="6">
          <cell r="B6" t="str">
            <v>Berg- och anläggningsentreprenad</v>
          </cell>
        </row>
        <row r="7">
          <cell r="B7" t="str">
            <v>Bygg- och installationsentreprenad</v>
          </cell>
        </row>
        <row r="8">
          <cell r="B8" t="str">
            <v>Installation</v>
          </cell>
        </row>
        <row r="9">
          <cell r="B9" t="str">
            <v>BEST</v>
          </cell>
        </row>
        <row r="10">
          <cell r="B10" t="str">
            <v>Övrigt</v>
          </cell>
        </row>
        <row r="11">
          <cell r="B11" t="str">
            <v>Mark- och anläggningsarbeten</v>
          </cell>
        </row>
        <row r="12">
          <cell r="B12" t="str">
            <v>Kombination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Veidekke">
      <a:dk1>
        <a:srgbClr val="000000"/>
      </a:dk1>
      <a:lt1>
        <a:srgbClr val="FFFFFF"/>
      </a:lt1>
      <a:dk2>
        <a:srgbClr val="DA062B"/>
      </a:dk2>
      <a:lt2>
        <a:srgbClr val="E3E3E3"/>
      </a:lt2>
      <a:accent1>
        <a:srgbClr val="DA062B"/>
      </a:accent1>
      <a:accent2>
        <a:srgbClr val="B2B2B2"/>
      </a:accent2>
      <a:accent3>
        <a:srgbClr val="00687F"/>
      </a:accent3>
      <a:accent4>
        <a:srgbClr val="A1BBA5"/>
      </a:accent4>
      <a:accent5>
        <a:srgbClr val="7DA0C4"/>
      </a:accent5>
      <a:accent6>
        <a:srgbClr val="E2859D"/>
      </a:accent6>
      <a:hlink>
        <a:srgbClr val="DA062B"/>
      </a:hlink>
      <a:folHlink>
        <a:srgbClr val="B2B2B2"/>
      </a:folHlink>
    </a:clrScheme>
    <a:fontScheme name="Veidekk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792-A93F-4672-8F6A-B1CC6C903A89}">
  <dimension ref="A1:Z151"/>
  <sheetViews>
    <sheetView showGridLines="0" tabSelected="1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6" width="20.625" customWidth="1"/>
    <col min="7" max="7" width="10.625" customWidth="1"/>
    <col min="8" max="12" width="20.625" customWidth="1"/>
    <col min="13" max="13" width="10.625" customWidth="1"/>
    <col min="14" max="18" width="20.625" customWidth="1"/>
    <col min="20" max="24" width="20.625" customWidth="1"/>
  </cols>
  <sheetData>
    <row r="1" spans="1:22" ht="23.25" x14ac:dyDescent="0.35">
      <c r="B1" s="37" t="s">
        <v>2</v>
      </c>
    </row>
    <row r="2" spans="1:22" x14ac:dyDescent="0.2">
      <c r="B2" t="s">
        <v>3</v>
      </c>
      <c r="C2" s="2">
        <v>45736</v>
      </c>
    </row>
    <row r="4" spans="1:22" ht="15" x14ac:dyDescent="0.25">
      <c r="A4" s="13"/>
      <c r="B4" s="34" t="s">
        <v>4</v>
      </c>
      <c r="H4" s="1" t="s">
        <v>21</v>
      </c>
      <c r="I4" s="42">
        <v>102.06100000000001</v>
      </c>
      <c r="J4" s="35" t="s">
        <v>22</v>
      </c>
      <c r="N4" s="1" t="s">
        <v>21</v>
      </c>
      <c r="O4" s="42">
        <v>157.38840000000002</v>
      </c>
      <c r="P4" s="35" t="s">
        <v>22</v>
      </c>
      <c r="T4" s="1"/>
      <c r="U4" s="12"/>
      <c r="V4" s="14"/>
    </row>
    <row r="5" spans="1:22" x14ac:dyDescent="0.2">
      <c r="H5" s="51"/>
      <c r="I5" s="51"/>
      <c r="J5" s="51"/>
      <c r="K5" s="51"/>
      <c r="L5" s="51"/>
    </row>
    <row r="28" spans="1:24" ht="18" x14ac:dyDescent="0.25">
      <c r="B28" s="50" t="s">
        <v>5</v>
      </c>
      <c r="C28" s="50"/>
      <c r="D28" s="50"/>
      <c r="E28" s="50"/>
      <c r="F28" s="50"/>
      <c r="H28" s="50" t="s">
        <v>6</v>
      </c>
      <c r="I28" s="50"/>
      <c r="J28" s="50"/>
      <c r="K28" s="50"/>
      <c r="L28" s="50"/>
      <c r="N28" s="50" t="s">
        <v>7</v>
      </c>
      <c r="O28" s="50"/>
      <c r="P28" s="50"/>
      <c r="Q28" s="50"/>
      <c r="R28" s="50"/>
      <c r="T28" s="50" t="s">
        <v>8</v>
      </c>
      <c r="U28" s="50"/>
      <c r="V28" s="50"/>
      <c r="W28" s="50"/>
      <c r="X28" s="50"/>
    </row>
    <row r="30" spans="1:24" s="8" customFormat="1" ht="20.25" customHeight="1" x14ac:dyDescent="0.2">
      <c r="B30" s="27" t="s">
        <v>16</v>
      </c>
      <c r="C30" s="27" t="s">
        <v>17</v>
      </c>
      <c r="D30" s="27" t="s">
        <v>18</v>
      </c>
      <c r="E30" s="27" t="s">
        <v>19</v>
      </c>
      <c r="F30" s="27" t="s">
        <v>20</v>
      </c>
      <c r="H30" s="27" t="s">
        <v>16</v>
      </c>
      <c r="I30" s="27" t="s">
        <v>17</v>
      </c>
      <c r="J30" s="27" t="s">
        <v>18</v>
      </c>
      <c r="K30" s="27" t="s">
        <v>19</v>
      </c>
      <c r="L30" s="27" t="s">
        <v>20</v>
      </c>
      <c r="N30" s="27" t="s">
        <v>16</v>
      </c>
      <c r="O30" s="27" t="s">
        <v>17</v>
      </c>
      <c r="P30" s="27" t="s">
        <v>18</v>
      </c>
      <c r="Q30" s="27" t="s">
        <v>19</v>
      </c>
      <c r="R30" s="27" t="s">
        <v>20</v>
      </c>
      <c r="T30" s="27" t="s">
        <v>16</v>
      </c>
      <c r="U30" s="27" t="s">
        <v>17</v>
      </c>
      <c r="V30" s="27" t="s">
        <v>18</v>
      </c>
      <c r="W30" s="27" t="s">
        <v>19</v>
      </c>
      <c r="X30" s="27" t="s">
        <v>20</v>
      </c>
    </row>
    <row r="31" spans="1:24" x14ac:dyDescent="0.2">
      <c r="A31">
        <v>2008</v>
      </c>
      <c r="B31" s="7">
        <v>49.42</v>
      </c>
      <c r="C31" s="7">
        <v>49.27</v>
      </c>
      <c r="D31" s="7">
        <v>21</v>
      </c>
      <c r="E31" s="7">
        <v>44.287999999999997</v>
      </c>
      <c r="F31" s="7">
        <f>+SUM(B31:E31)</f>
        <v>163.97800000000001</v>
      </c>
      <c r="H31" s="7">
        <v>31.2</v>
      </c>
      <c r="I31" s="7">
        <v>37.020000000000003</v>
      </c>
      <c r="J31" s="7">
        <v>12.73</v>
      </c>
      <c r="K31" s="7">
        <v>65.771000000000001</v>
      </c>
      <c r="L31" s="7">
        <f>+SUM(H31:K31)</f>
        <v>146.721</v>
      </c>
      <c r="N31" s="7">
        <v>29.58</v>
      </c>
      <c r="O31" s="7">
        <v>92.13</v>
      </c>
      <c r="P31" s="7">
        <v>10.78</v>
      </c>
      <c r="Q31" s="7">
        <v>27.387173000000001</v>
      </c>
      <c r="R31" s="7">
        <f>+SUM(N31:Q31)</f>
        <v>159.87717299999997</v>
      </c>
      <c r="T31" s="7">
        <f t="shared" ref="T31:W46" si="0">+B31+H31+N31</f>
        <v>110.2</v>
      </c>
      <c r="U31" s="7">
        <f t="shared" si="0"/>
        <v>178.42000000000002</v>
      </c>
      <c r="V31" s="7">
        <f t="shared" si="0"/>
        <v>44.510000000000005</v>
      </c>
      <c r="W31" s="7">
        <f t="shared" si="0"/>
        <v>137.44617299999999</v>
      </c>
      <c r="X31" s="7">
        <f>+SUM(T31:W31)</f>
        <v>470.57617299999998</v>
      </c>
    </row>
    <row r="32" spans="1:24" x14ac:dyDescent="0.2">
      <c r="A32">
        <v>2009</v>
      </c>
      <c r="B32" s="7">
        <v>37.229999999999997</v>
      </c>
      <c r="C32" s="7">
        <v>53.6</v>
      </c>
      <c r="D32" s="7">
        <v>21.21</v>
      </c>
      <c r="E32" s="7">
        <v>51.612000000000002</v>
      </c>
      <c r="F32" s="7">
        <f t="shared" ref="F32:F48" si="1">+SUM(B32:E32)</f>
        <v>163.65199999999999</v>
      </c>
      <c r="H32" s="7">
        <v>25.5</v>
      </c>
      <c r="I32" s="7">
        <v>35.24</v>
      </c>
      <c r="J32" s="7">
        <v>13.09</v>
      </c>
      <c r="K32" s="7">
        <v>66.863</v>
      </c>
      <c r="L32" s="7">
        <f t="shared" ref="L32:L49" si="2">+SUM(H32:K32)</f>
        <v>140.69299999999998</v>
      </c>
      <c r="N32" s="7">
        <v>17.690000000000001</v>
      </c>
      <c r="O32" s="7">
        <v>83.64</v>
      </c>
      <c r="P32" s="7">
        <v>10.9</v>
      </c>
      <c r="Q32" s="7">
        <v>25.374980000000001</v>
      </c>
      <c r="R32" s="7">
        <f t="shared" ref="R32:R49" si="3">+SUM(N32:Q32)</f>
        <v>137.60498000000001</v>
      </c>
      <c r="T32" s="7">
        <f t="shared" si="0"/>
        <v>80.42</v>
      </c>
      <c r="U32" s="7">
        <f t="shared" si="0"/>
        <v>172.48000000000002</v>
      </c>
      <c r="V32" s="7">
        <f t="shared" si="0"/>
        <v>45.199999999999996</v>
      </c>
      <c r="W32" s="7">
        <f t="shared" si="0"/>
        <v>143.84997999999999</v>
      </c>
      <c r="X32" s="7">
        <f t="shared" ref="X32:X45" si="4">+SUM(T32:W32)</f>
        <v>441.94997999999998</v>
      </c>
    </row>
    <row r="33" spans="1:25" x14ac:dyDescent="0.2">
      <c r="A33">
        <v>2010</v>
      </c>
      <c r="B33" s="7">
        <v>29.4</v>
      </c>
      <c r="C33" s="7">
        <v>48.47</v>
      </c>
      <c r="D33" s="7">
        <v>19.010000000000002</v>
      </c>
      <c r="E33" s="7">
        <v>52.232999999999997</v>
      </c>
      <c r="F33" s="7">
        <f t="shared" si="1"/>
        <v>149.113</v>
      </c>
      <c r="H33" s="7">
        <v>27.91</v>
      </c>
      <c r="I33" s="7">
        <v>29.72</v>
      </c>
      <c r="J33" s="7">
        <v>14.23</v>
      </c>
      <c r="K33" s="7">
        <v>63.902000000000001</v>
      </c>
      <c r="L33" s="7">
        <f t="shared" si="2"/>
        <v>135.762</v>
      </c>
      <c r="N33" s="7">
        <v>11.99</v>
      </c>
      <c r="O33" s="7">
        <v>54.08</v>
      </c>
      <c r="P33" s="7">
        <v>12.79</v>
      </c>
      <c r="Q33" s="7">
        <v>27.491582999999999</v>
      </c>
      <c r="R33" s="7">
        <f t="shared" si="3"/>
        <v>106.35158299999998</v>
      </c>
      <c r="T33" s="7">
        <f t="shared" si="0"/>
        <v>69.3</v>
      </c>
      <c r="U33" s="7">
        <f t="shared" si="0"/>
        <v>132.26999999999998</v>
      </c>
      <c r="V33" s="7">
        <f t="shared" si="0"/>
        <v>46.03</v>
      </c>
      <c r="W33" s="7">
        <f t="shared" si="0"/>
        <v>143.62658299999998</v>
      </c>
      <c r="X33" s="7">
        <f t="shared" si="4"/>
        <v>391.22658300000001</v>
      </c>
    </row>
    <row r="34" spans="1:25" x14ac:dyDescent="0.2">
      <c r="A34">
        <v>2011</v>
      </c>
      <c r="B34" s="7">
        <v>39.29</v>
      </c>
      <c r="C34" s="7">
        <v>47.62</v>
      </c>
      <c r="D34" s="7">
        <v>20.57</v>
      </c>
      <c r="E34" s="7">
        <v>55.831000000000003</v>
      </c>
      <c r="F34" s="7">
        <f t="shared" si="1"/>
        <v>163.31099999999998</v>
      </c>
      <c r="H34" s="7">
        <v>37.64</v>
      </c>
      <c r="I34" s="7">
        <v>32.950000000000003</v>
      </c>
      <c r="J34" s="7">
        <v>17.18</v>
      </c>
      <c r="K34" s="7">
        <v>61.984999999999999</v>
      </c>
      <c r="L34" s="7">
        <f t="shared" si="2"/>
        <v>149.755</v>
      </c>
      <c r="N34" s="7">
        <v>18.7</v>
      </c>
      <c r="O34" s="7">
        <v>48.38</v>
      </c>
      <c r="P34" s="7">
        <v>15.34</v>
      </c>
      <c r="Q34" s="7">
        <v>30.600324000000004</v>
      </c>
      <c r="R34" s="7">
        <f t="shared" si="3"/>
        <v>113.020324</v>
      </c>
      <c r="T34" s="7">
        <f t="shared" si="0"/>
        <v>95.63000000000001</v>
      </c>
      <c r="U34" s="7">
        <f t="shared" si="0"/>
        <v>128.94999999999999</v>
      </c>
      <c r="V34" s="7">
        <f t="shared" si="0"/>
        <v>53.09</v>
      </c>
      <c r="W34" s="7">
        <f t="shared" si="0"/>
        <v>148.416324</v>
      </c>
      <c r="X34" s="7">
        <f t="shared" si="4"/>
        <v>426.08632399999999</v>
      </c>
    </row>
    <row r="35" spans="1:25" x14ac:dyDescent="0.2">
      <c r="A35">
        <v>2012</v>
      </c>
      <c r="B35" s="7">
        <v>50.28</v>
      </c>
      <c r="C35" s="7">
        <v>51.4</v>
      </c>
      <c r="D35" s="7">
        <v>19.59</v>
      </c>
      <c r="E35" s="7">
        <v>50.516278</v>
      </c>
      <c r="F35" s="7">
        <f t="shared" si="1"/>
        <v>171.78627800000001</v>
      </c>
      <c r="H35" s="7">
        <v>43.5</v>
      </c>
      <c r="I35" s="7">
        <v>43.09</v>
      </c>
      <c r="J35" s="7">
        <v>16.97</v>
      </c>
      <c r="K35" s="7">
        <v>71.521000000000001</v>
      </c>
      <c r="L35" s="7">
        <f t="shared" si="2"/>
        <v>175.08100000000002</v>
      </c>
      <c r="N35" s="7">
        <v>22.27</v>
      </c>
      <c r="O35" s="7">
        <v>49.67</v>
      </c>
      <c r="P35" s="7">
        <v>16.649999999999999</v>
      </c>
      <c r="Q35" s="7">
        <v>35.558546999999997</v>
      </c>
      <c r="R35" s="7">
        <f t="shared" si="3"/>
        <v>124.14854700000001</v>
      </c>
      <c r="T35" s="7">
        <f t="shared" si="0"/>
        <v>116.05</v>
      </c>
      <c r="U35" s="7">
        <f t="shared" si="0"/>
        <v>144.16000000000003</v>
      </c>
      <c r="V35" s="7">
        <f t="shared" si="0"/>
        <v>53.21</v>
      </c>
      <c r="W35" s="7">
        <f t="shared" si="0"/>
        <v>157.59582499999999</v>
      </c>
      <c r="X35" s="7">
        <f t="shared" si="4"/>
        <v>471.01582500000001</v>
      </c>
    </row>
    <row r="36" spans="1:25" x14ac:dyDescent="0.2">
      <c r="A36">
        <v>2013</v>
      </c>
      <c r="B36" s="7">
        <v>56.48</v>
      </c>
      <c r="C36" s="7">
        <v>49.9</v>
      </c>
      <c r="D36" s="7">
        <v>20.52</v>
      </c>
      <c r="E36" s="7">
        <v>54.692239999999998</v>
      </c>
      <c r="F36" s="7">
        <f t="shared" si="1"/>
        <v>181.59224</v>
      </c>
      <c r="H36" s="7">
        <v>46.84</v>
      </c>
      <c r="I36" s="7">
        <v>42.65</v>
      </c>
      <c r="J36" s="7">
        <v>17.18</v>
      </c>
      <c r="K36" s="7">
        <v>66.046999999999997</v>
      </c>
      <c r="L36" s="7">
        <f t="shared" si="2"/>
        <v>172.71700000000001</v>
      </c>
      <c r="N36" s="7">
        <v>17.57</v>
      </c>
      <c r="O36" s="7">
        <v>47.34</v>
      </c>
      <c r="P36" s="7">
        <v>18.239999999999998</v>
      </c>
      <c r="Q36" s="7">
        <v>38.351979999999998</v>
      </c>
      <c r="R36" s="7">
        <f t="shared" si="3"/>
        <v>121.50197999999999</v>
      </c>
      <c r="T36" s="7">
        <f t="shared" si="0"/>
        <v>120.88999999999999</v>
      </c>
      <c r="U36" s="7">
        <f t="shared" si="0"/>
        <v>139.88999999999999</v>
      </c>
      <c r="V36" s="7">
        <f t="shared" si="0"/>
        <v>55.94</v>
      </c>
      <c r="W36" s="7">
        <f t="shared" si="0"/>
        <v>159.09121999999999</v>
      </c>
      <c r="X36" s="7">
        <f t="shared" si="4"/>
        <v>475.81121999999993</v>
      </c>
    </row>
    <row r="37" spans="1:25" x14ac:dyDescent="0.2">
      <c r="A37">
        <v>2014</v>
      </c>
      <c r="B37" s="7">
        <v>60.11</v>
      </c>
      <c r="C37" s="7">
        <v>47.69</v>
      </c>
      <c r="D37" s="7">
        <v>22.96</v>
      </c>
      <c r="E37" s="7">
        <v>65.111913000000001</v>
      </c>
      <c r="F37" s="7">
        <f t="shared" si="1"/>
        <v>195.87191300000001</v>
      </c>
      <c r="H37" s="7">
        <v>56.58</v>
      </c>
      <c r="I37" s="7">
        <v>39.68</v>
      </c>
      <c r="J37" s="7">
        <v>21.29</v>
      </c>
      <c r="K37" s="7">
        <v>71.597999999999999</v>
      </c>
      <c r="L37" s="7">
        <f t="shared" si="2"/>
        <v>189.14799999999997</v>
      </c>
      <c r="N37" s="7">
        <v>15.32</v>
      </c>
      <c r="O37" s="7">
        <v>46.76</v>
      </c>
      <c r="P37" s="7">
        <v>20.03</v>
      </c>
      <c r="Q37" s="7">
        <v>34.788775999999999</v>
      </c>
      <c r="R37" s="7">
        <f t="shared" si="3"/>
        <v>116.898776</v>
      </c>
      <c r="T37" s="7">
        <f t="shared" si="0"/>
        <v>132.01</v>
      </c>
      <c r="U37" s="7">
        <f t="shared" si="0"/>
        <v>134.13</v>
      </c>
      <c r="V37" s="7">
        <f t="shared" si="0"/>
        <v>64.28</v>
      </c>
      <c r="W37" s="7">
        <f t="shared" si="0"/>
        <v>171.49868900000001</v>
      </c>
      <c r="X37" s="7">
        <f t="shared" si="4"/>
        <v>501.91868899999997</v>
      </c>
    </row>
    <row r="38" spans="1:25" x14ac:dyDescent="0.2">
      <c r="A38">
        <v>2015</v>
      </c>
      <c r="B38" s="7">
        <v>56.18</v>
      </c>
      <c r="C38" s="7">
        <v>48.37</v>
      </c>
      <c r="D38" s="7">
        <v>26.99</v>
      </c>
      <c r="E38" s="7">
        <v>72.029792</v>
      </c>
      <c r="F38" s="7">
        <f t="shared" si="1"/>
        <v>203.56979200000001</v>
      </c>
      <c r="H38" s="7">
        <v>72.98</v>
      </c>
      <c r="I38" s="7">
        <v>40.130000000000003</v>
      </c>
      <c r="J38" s="7">
        <v>27.37</v>
      </c>
      <c r="K38" s="7">
        <v>73.013000000000005</v>
      </c>
      <c r="L38" s="7">
        <f t="shared" si="2"/>
        <v>213.49300000000002</v>
      </c>
      <c r="N38" s="7">
        <v>21.88</v>
      </c>
      <c r="O38" s="7">
        <v>47.36</v>
      </c>
      <c r="P38" s="7">
        <v>17.600000000000001</v>
      </c>
      <c r="Q38" s="7">
        <v>41.398643439999994</v>
      </c>
      <c r="R38" s="7">
        <f t="shared" si="3"/>
        <v>128.23864344</v>
      </c>
      <c r="T38" s="7">
        <f t="shared" si="0"/>
        <v>151.04</v>
      </c>
      <c r="U38" s="7">
        <f t="shared" si="0"/>
        <v>135.86000000000001</v>
      </c>
      <c r="V38" s="7">
        <f t="shared" si="0"/>
        <v>71.960000000000008</v>
      </c>
      <c r="W38" s="7">
        <f t="shared" si="0"/>
        <v>186.44143544000002</v>
      </c>
      <c r="X38" s="7">
        <f t="shared" si="4"/>
        <v>545.30143543999998</v>
      </c>
    </row>
    <row r="39" spans="1:25" x14ac:dyDescent="0.2">
      <c r="A39">
        <v>2016</v>
      </c>
      <c r="B39" s="7">
        <v>63.31</v>
      </c>
      <c r="C39" s="7">
        <v>50.81</v>
      </c>
      <c r="D39" s="7">
        <v>29.28</v>
      </c>
      <c r="E39" s="7">
        <v>74.068489999999997</v>
      </c>
      <c r="F39" s="7">
        <f t="shared" si="1"/>
        <v>217.46849</v>
      </c>
      <c r="H39" s="7">
        <v>100.19</v>
      </c>
      <c r="I39" s="7">
        <v>44.06</v>
      </c>
      <c r="J39" s="7">
        <v>30.08</v>
      </c>
      <c r="K39" s="7">
        <v>75.355999999999995</v>
      </c>
      <c r="L39" s="7">
        <f t="shared" si="2"/>
        <v>249.68599999999998</v>
      </c>
      <c r="N39" s="7">
        <v>31.87</v>
      </c>
      <c r="O39" s="7">
        <v>48.4</v>
      </c>
      <c r="P39" s="7">
        <v>16.260000000000002</v>
      </c>
      <c r="Q39" s="7">
        <v>44.068100325603439</v>
      </c>
      <c r="R39" s="7">
        <f t="shared" si="3"/>
        <v>140.59810032560344</v>
      </c>
      <c r="T39" s="7">
        <f t="shared" si="0"/>
        <v>195.37</v>
      </c>
      <c r="U39" s="7">
        <f t="shared" si="0"/>
        <v>143.27000000000001</v>
      </c>
      <c r="V39" s="7">
        <f t="shared" si="0"/>
        <v>75.62</v>
      </c>
      <c r="W39" s="7">
        <f t="shared" si="0"/>
        <v>193.49259032560343</v>
      </c>
      <c r="X39" s="7">
        <f t="shared" si="4"/>
        <v>607.75259032560348</v>
      </c>
    </row>
    <row r="40" spans="1:25" x14ac:dyDescent="0.2">
      <c r="A40">
        <v>2017</v>
      </c>
      <c r="B40" s="7">
        <v>77.989999999999995</v>
      </c>
      <c r="C40" s="7">
        <v>53.71</v>
      </c>
      <c r="D40" s="7">
        <v>27.6</v>
      </c>
      <c r="E40" s="7">
        <v>77.4388632</v>
      </c>
      <c r="F40" s="7">
        <f t="shared" si="1"/>
        <v>236.73886319999997</v>
      </c>
      <c r="H40" s="7">
        <v>128.87</v>
      </c>
      <c r="I40" s="7">
        <v>53.82</v>
      </c>
      <c r="J40" s="7">
        <v>35.61</v>
      </c>
      <c r="K40" s="7">
        <v>80.106999999999999</v>
      </c>
      <c r="L40" s="7">
        <f t="shared" si="2"/>
        <v>298.40700000000004</v>
      </c>
      <c r="N40" s="7">
        <v>42.58</v>
      </c>
      <c r="O40" s="7">
        <v>52.56</v>
      </c>
      <c r="P40" s="7">
        <v>16.28</v>
      </c>
      <c r="Q40" s="7">
        <v>40.542652299555165</v>
      </c>
      <c r="R40" s="7">
        <f t="shared" si="3"/>
        <v>151.96265229955517</v>
      </c>
      <c r="T40" s="7">
        <f t="shared" si="0"/>
        <v>249.44</v>
      </c>
      <c r="U40" s="7">
        <f t="shared" si="0"/>
        <v>160.09</v>
      </c>
      <c r="V40" s="7">
        <f t="shared" si="0"/>
        <v>79.490000000000009</v>
      </c>
      <c r="W40" s="7">
        <f t="shared" si="0"/>
        <v>198.08851549955514</v>
      </c>
      <c r="X40" s="7">
        <f t="shared" si="4"/>
        <v>687.1085154995551</v>
      </c>
    </row>
    <row r="41" spans="1:25" x14ac:dyDescent="0.2">
      <c r="A41">
        <v>2018</v>
      </c>
      <c r="B41" s="7">
        <v>80.319999999999993</v>
      </c>
      <c r="C41" s="7">
        <v>55.25</v>
      </c>
      <c r="D41" s="7">
        <v>28.16</v>
      </c>
      <c r="E41" s="7">
        <v>85.120597136000001</v>
      </c>
      <c r="F41" s="7">
        <f t="shared" si="1"/>
        <v>248.85059713599998</v>
      </c>
      <c r="H41" s="7">
        <v>128.77000000000001</v>
      </c>
      <c r="I41" s="7">
        <v>55.2</v>
      </c>
      <c r="J41" s="7">
        <v>41.01</v>
      </c>
      <c r="K41" s="7">
        <v>88.911000000000001</v>
      </c>
      <c r="L41" s="7">
        <f t="shared" si="2"/>
        <v>313.89100000000002</v>
      </c>
      <c r="N41" s="7">
        <v>47.66</v>
      </c>
      <c r="O41" s="7">
        <v>50.06</v>
      </c>
      <c r="P41" s="7">
        <v>16.52</v>
      </c>
      <c r="Q41" s="7">
        <v>42.569784914532924</v>
      </c>
      <c r="R41" s="7">
        <f t="shared" si="3"/>
        <v>156.80978491453291</v>
      </c>
      <c r="T41" s="7">
        <f t="shared" si="0"/>
        <v>256.75</v>
      </c>
      <c r="U41" s="7">
        <f t="shared" si="0"/>
        <v>160.51</v>
      </c>
      <c r="V41" s="7">
        <f t="shared" si="0"/>
        <v>85.69</v>
      </c>
      <c r="W41" s="7">
        <f t="shared" si="0"/>
        <v>216.60138205053295</v>
      </c>
      <c r="X41" s="7">
        <f t="shared" si="4"/>
        <v>719.55138205053299</v>
      </c>
    </row>
    <row r="42" spans="1:25" x14ac:dyDescent="0.2">
      <c r="A42">
        <v>2019</v>
      </c>
      <c r="B42" s="7">
        <v>76.12</v>
      </c>
      <c r="C42" s="7">
        <v>56.52</v>
      </c>
      <c r="D42" s="7">
        <v>32.32</v>
      </c>
      <c r="E42" s="7">
        <v>93.328265243200008</v>
      </c>
      <c r="F42" s="7">
        <f t="shared" si="1"/>
        <v>258.28826524320004</v>
      </c>
      <c r="H42" s="7">
        <v>111.25</v>
      </c>
      <c r="I42" s="7">
        <v>63.06</v>
      </c>
      <c r="J42" s="7">
        <v>44.57</v>
      </c>
      <c r="K42" s="7">
        <v>98.691999999999993</v>
      </c>
      <c r="L42" s="7">
        <f t="shared" si="2"/>
        <v>317.572</v>
      </c>
      <c r="N42" s="7">
        <v>58.1</v>
      </c>
      <c r="O42" s="7">
        <v>50.48</v>
      </c>
      <c r="P42" s="7">
        <v>15.83</v>
      </c>
      <c r="Q42" s="7">
        <v>42.569784914532924</v>
      </c>
      <c r="R42" s="7">
        <f t="shared" si="3"/>
        <v>166.97978491453293</v>
      </c>
      <c r="T42" s="7">
        <f t="shared" si="0"/>
        <v>245.47</v>
      </c>
      <c r="U42" s="7">
        <f t="shared" si="0"/>
        <v>170.06</v>
      </c>
      <c r="V42" s="7">
        <f t="shared" si="0"/>
        <v>92.72</v>
      </c>
      <c r="W42" s="7">
        <f t="shared" si="0"/>
        <v>234.59005015773295</v>
      </c>
      <c r="X42" s="7">
        <f t="shared" si="4"/>
        <v>742.840050157733</v>
      </c>
    </row>
    <row r="43" spans="1:25" x14ac:dyDescent="0.2">
      <c r="A43">
        <v>2020</v>
      </c>
      <c r="B43" s="7">
        <v>72.760000000000005</v>
      </c>
      <c r="C43" s="7">
        <v>53.94</v>
      </c>
      <c r="D43" s="7">
        <v>36.79</v>
      </c>
      <c r="E43" s="7">
        <v>93.508216347627993</v>
      </c>
      <c r="F43" s="7">
        <f t="shared" si="1"/>
        <v>256.99821634762799</v>
      </c>
      <c r="H43" s="7">
        <v>106.45</v>
      </c>
      <c r="I43" s="7">
        <v>68.33</v>
      </c>
      <c r="J43" s="7">
        <v>45.99</v>
      </c>
      <c r="K43" s="7">
        <v>109.307</v>
      </c>
      <c r="L43" s="7">
        <f t="shared" si="2"/>
        <v>330.077</v>
      </c>
      <c r="M43" s="11"/>
      <c r="N43" s="7">
        <v>62.56</v>
      </c>
      <c r="O43" s="7">
        <v>50.31</v>
      </c>
      <c r="P43" s="7">
        <v>15.42</v>
      </c>
      <c r="Q43" s="7">
        <v>45.975367707695561</v>
      </c>
      <c r="R43" s="7">
        <f t="shared" si="3"/>
        <v>174.26536770769556</v>
      </c>
      <c r="T43" s="7">
        <f t="shared" si="0"/>
        <v>241.77</v>
      </c>
      <c r="U43" s="7">
        <f t="shared" si="0"/>
        <v>172.57999999999998</v>
      </c>
      <c r="V43" s="7">
        <f t="shared" si="0"/>
        <v>98.2</v>
      </c>
      <c r="W43" s="7">
        <f t="shared" si="0"/>
        <v>248.79058405532356</v>
      </c>
      <c r="X43" s="7">
        <f t="shared" si="4"/>
        <v>761.34058405532369</v>
      </c>
    </row>
    <row r="44" spans="1:25" x14ac:dyDescent="0.2">
      <c r="A44">
        <v>2021</v>
      </c>
      <c r="B44" s="7">
        <v>74.3</v>
      </c>
      <c r="C44" s="7">
        <v>56.86</v>
      </c>
      <c r="D44" s="7">
        <v>36.51</v>
      </c>
      <c r="E44" s="7">
        <v>96.626983414206094</v>
      </c>
      <c r="F44" s="7">
        <f t="shared" si="1"/>
        <v>264.29698341420607</v>
      </c>
      <c r="H44" s="7">
        <v>124.16</v>
      </c>
      <c r="I44" s="7">
        <v>69.59</v>
      </c>
      <c r="J44" s="7">
        <v>48.77</v>
      </c>
      <c r="K44" s="7">
        <v>104.836</v>
      </c>
      <c r="L44" s="7">
        <f t="shared" si="2"/>
        <v>347.35599999999999</v>
      </c>
      <c r="N44" s="7">
        <v>62.1</v>
      </c>
      <c r="O44" s="7">
        <v>60.57</v>
      </c>
      <c r="P44" s="7">
        <v>15.92</v>
      </c>
      <c r="Q44" s="7">
        <v>49.193643447234251</v>
      </c>
      <c r="R44" s="7">
        <f t="shared" si="3"/>
        <v>187.78364344723425</v>
      </c>
      <c r="T44" s="7">
        <f t="shared" si="0"/>
        <v>260.56</v>
      </c>
      <c r="U44" s="7">
        <f t="shared" si="0"/>
        <v>187.02</v>
      </c>
      <c r="V44" s="7">
        <f t="shared" si="0"/>
        <v>101.2</v>
      </c>
      <c r="W44" s="7">
        <f t="shared" si="0"/>
        <v>250.65662686144034</v>
      </c>
      <c r="X44" s="7">
        <f t="shared" si="4"/>
        <v>799.43662686144046</v>
      </c>
    </row>
    <row r="45" spans="1:25" x14ac:dyDescent="0.2">
      <c r="A45">
        <v>2022</v>
      </c>
      <c r="B45" s="7">
        <v>82.31</v>
      </c>
      <c r="C45" s="7">
        <v>68.209999999999994</v>
      </c>
      <c r="D45" s="7">
        <v>32.700000000000003</v>
      </c>
      <c r="E45" s="7">
        <v>108.16503418290995</v>
      </c>
      <c r="F45" s="7">
        <f t="shared" si="1"/>
        <v>291.38503418290992</v>
      </c>
      <c r="H45" s="7">
        <v>156.72</v>
      </c>
      <c r="I45" s="7">
        <v>92.31</v>
      </c>
      <c r="J45" s="7">
        <v>50.48</v>
      </c>
      <c r="K45" s="7">
        <v>115.901</v>
      </c>
      <c r="L45" s="7">
        <f t="shared" si="2"/>
        <v>415.411</v>
      </c>
      <c r="N45" s="7">
        <v>69.44</v>
      </c>
      <c r="O45" s="7">
        <v>74.25</v>
      </c>
      <c r="P45" s="7">
        <v>15.42</v>
      </c>
      <c r="Q45" s="7">
        <v>60.016245005625784</v>
      </c>
      <c r="R45" s="7">
        <f t="shared" si="3"/>
        <v>219.12624500562578</v>
      </c>
      <c r="T45" s="7">
        <f t="shared" si="0"/>
        <v>308.47000000000003</v>
      </c>
      <c r="U45" s="7">
        <f t="shared" si="0"/>
        <v>234.76999999999998</v>
      </c>
      <c r="V45" s="7">
        <f t="shared" si="0"/>
        <v>98.600000000000009</v>
      </c>
      <c r="W45" s="7">
        <f t="shared" si="0"/>
        <v>284.08227918853572</v>
      </c>
      <c r="X45" s="7">
        <f t="shared" si="4"/>
        <v>925.92227918853575</v>
      </c>
    </row>
    <row r="46" spans="1:25" x14ac:dyDescent="0.2">
      <c r="A46">
        <v>2023</v>
      </c>
      <c r="B46" s="7">
        <v>83.77</v>
      </c>
      <c r="C46" s="7">
        <v>75.41</v>
      </c>
      <c r="D46" s="7">
        <v>32.619999999999997</v>
      </c>
      <c r="E46" s="7">
        <v>108.15874775450696</v>
      </c>
      <c r="F46" s="7">
        <f t="shared" si="1"/>
        <v>299.95874775450699</v>
      </c>
      <c r="H46" s="7">
        <v>123.85</v>
      </c>
      <c r="I46" s="7">
        <v>99.22</v>
      </c>
      <c r="J46" s="7">
        <v>43.31</v>
      </c>
      <c r="K46" s="7">
        <v>129.328</v>
      </c>
      <c r="L46" s="7">
        <f t="shared" si="2"/>
        <v>395.70799999999997</v>
      </c>
      <c r="N46" s="7">
        <v>58.53</v>
      </c>
      <c r="O46" s="7">
        <v>68.34</v>
      </c>
      <c r="P46" s="7">
        <v>15.57</v>
      </c>
      <c r="Q46" s="7">
        <v>64.217382156019596</v>
      </c>
      <c r="R46" s="7">
        <f t="shared" si="3"/>
        <v>206.65738215601959</v>
      </c>
      <c r="T46" s="7">
        <f t="shared" si="0"/>
        <v>266.14999999999998</v>
      </c>
      <c r="U46" s="7">
        <f t="shared" si="0"/>
        <v>242.97</v>
      </c>
      <c r="V46" s="7">
        <f t="shared" si="0"/>
        <v>91.5</v>
      </c>
      <c r="W46" s="7">
        <f t="shared" si="0"/>
        <v>301.70412991052655</v>
      </c>
      <c r="X46" s="7">
        <f t="shared" ref="X46" si="5">+SUM(T46:W46)</f>
        <v>902.32412991052661</v>
      </c>
    </row>
    <row r="47" spans="1:25" s="1" customFormat="1" ht="15" x14ac:dyDescent="0.25">
      <c r="A47" s="10">
        <v>2024</v>
      </c>
      <c r="B47" s="9">
        <v>66.44</v>
      </c>
      <c r="C47" s="9">
        <v>64.959999999999994</v>
      </c>
      <c r="D47" s="9">
        <v>31.34</v>
      </c>
      <c r="E47" s="9">
        <v>113.59323245908294</v>
      </c>
      <c r="F47" s="9">
        <f t="shared" si="1"/>
        <v>276.33323245908292</v>
      </c>
      <c r="H47" s="9">
        <v>68.540000000000006</v>
      </c>
      <c r="I47" s="9">
        <v>91.85</v>
      </c>
      <c r="J47" s="9">
        <v>40.36</v>
      </c>
      <c r="K47" s="9">
        <v>137.26900000000001</v>
      </c>
      <c r="L47" s="9">
        <f t="shared" si="2"/>
        <v>338.01900000000001</v>
      </c>
      <c r="M47" s="40"/>
      <c r="N47" s="9">
        <v>43.92</v>
      </c>
      <c r="O47" s="9">
        <v>59.34</v>
      </c>
      <c r="P47" s="9">
        <v>12.39</v>
      </c>
      <c r="Q47" s="9">
        <v>72.565641836302134</v>
      </c>
      <c r="R47" s="9">
        <f t="shared" si="3"/>
        <v>188.21564183630215</v>
      </c>
      <c r="T47" s="9">
        <f t="shared" ref="T47" si="6">+B47+H47+N47</f>
        <v>178.90000000000003</v>
      </c>
      <c r="U47" s="9">
        <f t="shared" ref="U47" si="7">+C47+I47+O47</f>
        <v>216.15</v>
      </c>
      <c r="V47" s="9">
        <f t="shared" ref="V47" si="8">+D47+J47+P47</f>
        <v>84.09</v>
      </c>
      <c r="W47" s="9">
        <f t="shared" ref="W47" si="9">+E47+K47+Q47</f>
        <v>323.4278742953851</v>
      </c>
      <c r="X47" s="9">
        <f t="shared" ref="X47" si="10">+SUM(T47:W47)</f>
        <v>802.5678742953852</v>
      </c>
    </row>
    <row r="48" spans="1:25" ht="15" x14ac:dyDescent="0.25">
      <c r="A48" s="16">
        <v>2025</v>
      </c>
      <c r="B48" s="17">
        <v>55.87</v>
      </c>
      <c r="C48" s="17">
        <v>57.19</v>
      </c>
      <c r="D48" s="17">
        <v>28.66</v>
      </c>
      <c r="E48" s="18">
        <v>114.5919845886427</v>
      </c>
      <c r="F48" s="18">
        <f t="shared" si="1"/>
        <v>256.3119845886427</v>
      </c>
      <c r="G48" s="1"/>
      <c r="H48" s="17">
        <v>75.319999999999993</v>
      </c>
      <c r="I48" s="17">
        <v>82.76</v>
      </c>
      <c r="J48" s="17">
        <v>39.79</v>
      </c>
      <c r="K48" s="18">
        <v>145.74591849999999</v>
      </c>
      <c r="L48" s="17">
        <f t="shared" si="2"/>
        <v>343.61591849999996</v>
      </c>
      <c r="M48" s="1"/>
      <c r="N48" s="17">
        <v>37.44</v>
      </c>
      <c r="O48" s="17">
        <v>50.67</v>
      </c>
      <c r="P48" s="17">
        <v>9.39</v>
      </c>
      <c r="Q48" s="18">
        <v>78.370893183206306</v>
      </c>
      <c r="R48" s="17">
        <f t="shared" si="3"/>
        <v>175.87089318320631</v>
      </c>
      <c r="S48" s="1"/>
      <c r="T48" s="17">
        <f t="shared" ref="T48" si="11">+B48+H48+N48</f>
        <v>168.63</v>
      </c>
      <c r="U48" s="17">
        <f t="shared" ref="U48" si="12">+C48+I48+O48</f>
        <v>190.62</v>
      </c>
      <c r="V48" s="17">
        <f t="shared" ref="V48" si="13">+D48+J48+P48</f>
        <v>77.84</v>
      </c>
      <c r="W48" s="18">
        <f t="shared" ref="W48" si="14">+E48+K48+Q48</f>
        <v>338.708796271849</v>
      </c>
      <c r="X48" s="18">
        <f t="shared" ref="X48" si="15">+SUM(T48:W48)</f>
        <v>775.79879627184903</v>
      </c>
      <c r="Y48" s="1"/>
    </row>
    <row r="49" spans="1:26" ht="15" x14ac:dyDescent="0.25">
      <c r="A49" s="16">
        <v>2026</v>
      </c>
      <c r="B49" s="17">
        <v>64.67</v>
      </c>
      <c r="C49" s="17">
        <v>59.65</v>
      </c>
      <c r="D49" s="17">
        <v>32.39</v>
      </c>
      <c r="E49" s="18">
        <v>120.55166217974374</v>
      </c>
      <c r="F49" s="18">
        <f>+SUM(B49:E49)</f>
        <v>277.26166217974372</v>
      </c>
      <c r="G49" s="1"/>
      <c r="H49" s="17">
        <v>99.67</v>
      </c>
      <c r="I49" s="17">
        <v>79.78</v>
      </c>
      <c r="J49" s="17">
        <v>40.64</v>
      </c>
      <c r="K49" s="18">
        <v>157.3656308667</v>
      </c>
      <c r="L49" s="17">
        <f t="shared" si="2"/>
        <v>377.45563086669995</v>
      </c>
      <c r="M49" s="1"/>
      <c r="N49" s="17">
        <v>44.6</v>
      </c>
      <c r="O49" s="17">
        <v>54.32</v>
      </c>
      <c r="P49" s="17">
        <v>11.04</v>
      </c>
      <c r="Q49" s="18">
        <v>81.505728910534557</v>
      </c>
      <c r="R49" s="17">
        <f t="shared" si="3"/>
        <v>191.46572891053455</v>
      </c>
      <c r="S49" s="1"/>
      <c r="T49" s="17">
        <f t="shared" ref="T49" si="16">+B49+H49+N49</f>
        <v>208.94</v>
      </c>
      <c r="U49" s="17">
        <f t="shared" ref="U49" si="17">+C49+I49+O49</f>
        <v>193.75</v>
      </c>
      <c r="V49" s="17">
        <f t="shared" ref="V49" si="18">+D49+J49+P49</f>
        <v>84.07</v>
      </c>
      <c r="W49" s="18">
        <f t="shared" ref="W49" si="19">+E49+K49+Q49</f>
        <v>359.42302195697835</v>
      </c>
      <c r="X49" s="18">
        <f t="shared" ref="X49" si="20">+SUM(T49:W49)</f>
        <v>846.18302195697834</v>
      </c>
      <c r="Y49" s="1"/>
    </row>
    <row r="52" spans="1:26" ht="18" x14ac:dyDescent="0.25">
      <c r="B52" s="50" t="s">
        <v>5</v>
      </c>
      <c r="C52" s="50"/>
      <c r="D52" s="50"/>
      <c r="E52" s="50"/>
      <c r="F52" s="50"/>
      <c r="H52" s="50" t="s">
        <v>9</v>
      </c>
      <c r="I52" s="50"/>
      <c r="J52" s="50"/>
      <c r="K52" s="50"/>
      <c r="L52" s="50"/>
      <c r="N52" s="50" t="s">
        <v>10</v>
      </c>
      <c r="O52" s="50"/>
      <c r="P52" s="50"/>
      <c r="Q52" s="50"/>
      <c r="R52" s="50"/>
      <c r="T52" s="50" t="s">
        <v>11</v>
      </c>
      <c r="U52" s="50"/>
      <c r="V52" s="50"/>
      <c r="W52" s="50"/>
      <c r="X52" s="50"/>
    </row>
    <row r="54" spans="1:26" s="8" customFormat="1" ht="20.25" customHeight="1" x14ac:dyDescent="0.2">
      <c r="B54" s="27" t="s">
        <v>16</v>
      </c>
      <c r="C54" s="27" t="s">
        <v>17</v>
      </c>
      <c r="D54" s="27" t="s">
        <v>18</v>
      </c>
      <c r="E54" s="27" t="s">
        <v>19</v>
      </c>
      <c r="F54" s="27" t="s">
        <v>20</v>
      </c>
      <c r="H54" s="27" t="s">
        <v>16</v>
      </c>
      <c r="I54" s="27" t="s">
        <v>17</v>
      </c>
      <c r="J54" s="27" t="s">
        <v>18</v>
      </c>
      <c r="K54" s="27" t="s">
        <v>19</v>
      </c>
      <c r="L54" s="27" t="s">
        <v>20</v>
      </c>
      <c r="N54" s="27" t="s">
        <v>16</v>
      </c>
      <c r="O54" s="27" t="s">
        <v>17</v>
      </c>
      <c r="P54" s="27" t="s">
        <v>18</v>
      </c>
      <c r="Q54" s="27" t="s">
        <v>19</v>
      </c>
      <c r="R54" s="27" t="s">
        <v>20</v>
      </c>
      <c r="T54" s="27" t="s">
        <v>16</v>
      </c>
      <c r="U54" s="27" t="s">
        <v>17</v>
      </c>
      <c r="V54" s="27" t="s">
        <v>18</v>
      </c>
      <c r="W54" s="27" t="s">
        <v>19</v>
      </c>
      <c r="X54" s="27" t="s">
        <v>20</v>
      </c>
    </row>
    <row r="55" spans="1:26" x14ac:dyDescent="0.2">
      <c r="A55">
        <v>2008</v>
      </c>
      <c r="B55" s="7">
        <f t="shared" ref="B55:E73" si="21">+B31</f>
        <v>49.42</v>
      </c>
      <c r="C55" s="7">
        <f t="shared" si="21"/>
        <v>49.27</v>
      </c>
      <c r="D55" s="7">
        <f t="shared" si="21"/>
        <v>21</v>
      </c>
      <c r="E55" s="7">
        <f t="shared" si="21"/>
        <v>44.287999999999997</v>
      </c>
      <c r="F55" s="7">
        <f>+SUM(B55:E55)</f>
        <v>163.97800000000001</v>
      </c>
      <c r="H55" s="7">
        <f t="shared" ref="H55:K73" si="22">+H31*$I$4/100</f>
        <v>31.843032000000004</v>
      </c>
      <c r="I55" s="7">
        <f t="shared" si="22"/>
        <v>37.782982200000006</v>
      </c>
      <c r="J55" s="7">
        <f t="shared" si="22"/>
        <v>12.992365300000001</v>
      </c>
      <c r="K55" s="7">
        <f t="shared" si="22"/>
        <v>67.12654031000001</v>
      </c>
      <c r="L55" s="7">
        <f>+SUM(H55:K55)</f>
        <v>149.74491981000003</v>
      </c>
      <c r="N55" s="7">
        <f t="shared" ref="N55:Q73" si="23">+N31*$O$4/100</f>
        <v>46.55548872</v>
      </c>
      <c r="O55" s="7">
        <f t="shared" si="23"/>
        <v>145.00193292000003</v>
      </c>
      <c r="P55" s="7">
        <f t="shared" si="23"/>
        <v>16.96646952</v>
      </c>
      <c r="Q55" s="7">
        <f t="shared" si="23"/>
        <v>43.104233389932006</v>
      </c>
      <c r="R55" s="7">
        <f>+SUM(N55:Q55)</f>
        <v>251.62812454993204</v>
      </c>
      <c r="T55" s="7">
        <f t="shared" ref="T55:W70" si="24">+B55+H55+N55</f>
        <v>127.81852072000001</v>
      </c>
      <c r="U55" s="7">
        <f t="shared" si="24"/>
        <v>232.05491512000003</v>
      </c>
      <c r="V55" s="7">
        <f t="shared" si="24"/>
        <v>50.958834820000007</v>
      </c>
      <c r="W55" s="7">
        <f t="shared" si="24"/>
        <v>154.51877369993201</v>
      </c>
      <c r="X55" s="7">
        <f>+SUM(T55:W55)</f>
        <v>565.35104435993208</v>
      </c>
      <c r="Z55" s="11"/>
    </row>
    <row r="56" spans="1:26" x14ac:dyDescent="0.2">
      <c r="A56">
        <v>2009</v>
      </c>
      <c r="B56" s="7">
        <f t="shared" si="21"/>
        <v>37.229999999999997</v>
      </c>
      <c r="C56" s="7">
        <f t="shared" si="21"/>
        <v>53.6</v>
      </c>
      <c r="D56" s="7">
        <f t="shared" si="21"/>
        <v>21.21</v>
      </c>
      <c r="E56" s="7">
        <f t="shared" si="21"/>
        <v>51.612000000000002</v>
      </c>
      <c r="F56" s="7">
        <f t="shared" ref="F56:F68" si="25">+SUM(B56:E56)</f>
        <v>163.65199999999999</v>
      </c>
      <c r="H56" s="7">
        <f t="shared" si="22"/>
        <v>26.025555000000004</v>
      </c>
      <c r="I56" s="7">
        <f t="shared" si="22"/>
        <v>35.966296400000004</v>
      </c>
      <c r="J56" s="7">
        <f t="shared" si="22"/>
        <v>13.359784899999999</v>
      </c>
      <c r="K56" s="7">
        <f t="shared" si="22"/>
        <v>68.241046430000011</v>
      </c>
      <c r="L56" s="7">
        <f t="shared" ref="L56:L70" si="26">+SUM(H56:K56)</f>
        <v>143.59268273000004</v>
      </c>
      <c r="N56" s="7">
        <f t="shared" si="23"/>
        <v>27.842007960000004</v>
      </c>
      <c r="O56" s="7">
        <f t="shared" si="23"/>
        <v>131.63965776000001</v>
      </c>
      <c r="P56" s="7">
        <f t="shared" si="23"/>
        <v>17.155335600000004</v>
      </c>
      <c r="Q56" s="7">
        <f t="shared" si="23"/>
        <v>39.937275022320001</v>
      </c>
      <c r="R56" s="7">
        <f t="shared" ref="R56:R70" si="27">+SUM(N56:Q56)</f>
        <v>216.57427634232002</v>
      </c>
      <c r="T56" s="7">
        <f t="shared" si="24"/>
        <v>91.097562960000005</v>
      </c>
      <c r="U56" s="7">
        <f t="shared" si="24"/>
        <v>221.20595416</v>
      </c>
      <c r="V56" s="7">
        <f t="shared" si="24"/>
        <v>51.725120500000003</v>
      </c>
      <c r="W56" s="7">
        <f t="shared" si="24"/>
        <v>159.79032145232</v>
      </c>
      <c r="X56" s="7">
        <f t="shared" ref="X56:X69" si="28">+SUM(T56:W56)</f>
        <v>523.81895907232001</v>
      </c>
      <c r="Z56" s="11"/>
    </row>
    <row r="57" spans="1:26" x14ac:dyDescent="0.2">
      <c r="A57">
        <v>2010</v>
      </c>
      <c r="B57" s="7">
        <f t="shared" si="21"/>
        <v>29.4</v>
      </c>
      <c r="C57" s="7">
        <f t="shared" si="21"/>
        <v>48.47</v>
      </c>
      <c r="D57" s="7">
        <f t="shared" si="21"/>
        <v>19.010000000000002</v>
      </c>
      <c r="E57" s="7">
        <f t="shared" si="21"/>
        <v>52.232999999999997</v>
      </c>
      <c r="F57" s="7">
        <f t="shared" si="25"/>
        <v>149.113</v>
      </c>
      <c r="H57" s="7">
        <f t="shared" si="22"/>
        <v>28.485225100000001</v>
      </c>
      <c r="I57" s="7">
        <f t="shared" si="22"/>
        <v>30.3325292</v>
      </c>
      <c r="J57" s="7">
        <f t="shared" si="22"/>
        <v>14.523280300000001</v>
      </c>
      <c r="K57" s="7">
        <f t="shared" si="22"/>
        <v>65.219020220000004</v>
      </c>
      <c r="L57" s="7">
        <f t="shared" si="26"/>
        <v>138.56005482</v>
      </c>
      <c r="N57" s="7">
        <f t="shared" si="23"/>
        <v>18.870869160000002</v>
      </c>
      <c r="O57" s="7">
        <f t="shared" si="23"/>
        <v>85.115646720000001</v>
      </c>
      <c r="P57" s="7">
        <f t="shared" si="23"/>
        <v>20.129976360000001</v>
      </c>
      <c r="Q57" s="7">
        <f t="shared" si="23"/>
        <v>43.268562618372009</v>
      </c>
      <c r="R57" s="7">
        <f t="shared" si="27"/>
        <v>167.385054858372</v>
      </c>
      <c r="T57" s="7">
        <f t="shared" si="24"/>
        <v>76.756094259999998</v>
      </c>
      <c r="U57" s="7">
        <f t="shared" si="24"/>
        <v>163.91817592000001</v>
      </c>
      <c r="V57" s="7">
        <f t="shared" si="24"/>
        <v>53.663256660000002</v>
      </c>
      <c r="W57" s="7">
        <f t="shared" si="24"/>
        <v>160.72058283837202</v>
      </c>
      <c r="X57" s="7">
        <f t="shared" si="28"/>
        <v>455.05810967837203</v>
      </c>
      <c r="Z57" s="11"/>
    </row>
    <row r="58" spans="1:26" x14ac:dyDescent="0.2">
      <c r="A58">
        <v>2011</v>
      </c>
      <c r="B58" s="7">
        <f t="shared" si="21"/>
        <v>39.29</v>
      </c>
      <c r="C58" s="7">
        <f t="shared" si="21"/>
        <v>47.62</v>
      </c>
      <c r="D58" s="7">
        <f t="shared" si="21"/>
        <v>20.57</v>
      </c>
      <c r="E58" s="7">
        <f t="shared" si="21"/>
        <v>55.831000000000003</v>
      </c>
      <c r="F58" s="7">
        <f t="shared" si="25"/>
        <v>163.31099999999998</v>
      </c>
      <c r="H58" s="7">
        <f t="shared" si="22"/>
        <v>38.415760400000003</v>
      </c>
      <c r="I58" s="7">
        <f t="shared" si="22"/>
        <v>33.629099500000009</v>
      </c>
      <c r="J58" s="7">
        <f t="shared" si="22"/>
        <v>17.534079800000001</v>
      </c>
      <c r="K58" s="7">
        <f t="shared" si="22"/>
        <v>63.262510850000005</v>
      </c>
      <c r="L58" s="7">
        <f t="shared" si="26"/>
        <v>152.84145055000002</v>
      </c>
      <c r="N58" s="7">
        <f t="shared" si="23"/>
        <v>29.431630800000004</v>
      </c>
      <c r="O58" s="7">
        <f t="shared" si="23"/>
        <v>76.144507920000009</v>
      </c>
      <c r="P58" s="7">
        <f t="shared" si="23"/>
        <v>24.143380560000001</v>
      </c>
      <c r="Q58" s="7">
        <f t="shared" si="23"/>
        <v>48.161360338416017</v>
      </c>
      <c r="R58" s="7">
        <f t="shared" si="27"/>
        <v>177.88087961841603</v>
      </c>
      <c r="T58" s="7">
        <f t="shared" si="24"/>
        <v>107.13739120000001</v>
      </c>
      <c r="U58" s="7">
        <f t="shared" si="24"/>
        <v>157.39360742000002</v>
      </c>
      <c r="V58" s="7">
        <f t="shared" si="24"/>
        <v>62.247460360000005</v>
      </c>
      <c r="W58" s="7">
        <f t="shared" si="24"/>
        <v>167.25487118841602</v>
      </c>
      <c r="X58" s="7">
        <f t="shared" si="28"/>
        <v>494.03333016841606</v>
      </c>
      <c r="Z58" s="11"/>
    </row>
    <row r="59" spans="1:26" x14ac:dyDescent="0.2">
      <c r="A59">
        <v>2012</v>
      </c>
      <c r="B59" s="7">
        <f t="shared" si="21"/>
        <v>50.28</v>
      </c>
      <c r="C59" s="7">
        <f t="shared" si="21"/>
        <v>51.4</v>
      </c>
      <c r="D59" s="7">
        <f t="shared" si="21"/>
        <v>19.59</v>
      </c>
      <c r="E59" s="7">
        <f t="shared" si="21"/>
        <v>50.516278</v>
      </c>
      <c r="F59" s="7">
        <f t="shared" si="25"/>
        <v>171.78627800000001</v>
      </c>
      <c r="H59" s="7">
        <f t="shared" si="22"/>
        <v>44.396535</v>
      </c>
      <c r="I59" s="7">
        <f t="shared" si="22"/>
        <v>43.978084900000006</v>
      </c>
      <c r="J59" s="7">
        <f t="shared" si="22"/>
        <v>17.319751699999998</v>
      </c>
      <c r="K59" s="7">
        <f t="shared" si="22"/>
        <v>72.995047810000003</v>
      </c>
      <c r="L59" s="7">
        <f t="shared" si="26"/>
        <v>178.68941941</v>
      </c>
      <c r="N59" s="7">
        <f t="shared" si="23"/>
        <v>35.050396680000006</v>
      </c>
      <c r="O59" s="7">
        <f t="shared" si="23"/>
        <v>78.174818280000011</v>
      </c>
      <c r="P59" s="7">
        <f t="shared" si="23"/>
        <v>26.2051686</v>
      </c>
      <c r="Q59" s="7">
        <f t="shared" si="23"/>
        <v>55.965028186548004</v>
      </c>
      <c r="R59" s="7">
        <f t="shared" si="27"/>
        <v>195.39541174654804</v>
      </c>
      <c r="T59" s="7">
        <f t="shared" si="24"/>
        <v>129.72693168000001</v>
      </c>
      <c r="U59" s="7">
        <f t="shared" si="24"/>
        <v>173.55290318000002</v>
      </c>
      <c r="V59" s="7">
        <f t="shared" si="24"/>
        <v>63.114920300000001</v>
      </c>
      <c r="W59" s="7">
        <f t="shared" si="24"/>
        <v>179.476353996548</v>
      </c>
      <c r="X59" s="7">
        <f t="shared" si="28"/>
        <v>545.87110915654807</v>
      </c>
      <c r="Z59" s="6"/>
    </row>
    <row r="60" spans="1:26" x14ac:dyDescent="0.2">
      <c r="A60">
        <v>2013</v>
      </c>
      <c r="B60" s="7">
        <f t="shared" si="21"/>
        <v>56.48</v>
      </c>
      <c r="C60" s="7">
        <f t="shared" si="21"/>
        <v>49.9</v>
      </c>
      <c r="D60" s="7">
        <f t="shared" si="21"/>
        <v>20.52</v>
      </c>
      <c r="E60" s="7">
        <f t="shared" si="21"/>
        <v>54.692239999999998</v>
      </c>
      <c r="F60" s="7">
        <f t="shared" si="25"/>
        <v>181.59224</v>
      </c>
      <c r="H60" s="7">
        <f t="shared" si="22"/>
        <v>47.805372400000003</v>
      </c>
      <c r="I60" s="7">
        <f t="shared" si="22"/>
        <v>43.529016499999997</v>
      </c>
      <c r="J60" s="7">
        <f t="shared" si="22"/>
        <v>17.534079800000001</v>
      </c>
      <c r="K60" s="7">
        <f t="shared" si="22"/>
        <v>67.40822867</v>
      </c>
      <c r="L60" s="7">
        <f t="shared" si="26"/>
        <v>176.27669736999999</v>
      </c>
      <c r="N60" s="7">
        <f t="shared" si="23"/>
        <v>27.653141880000003</v>
      </c>
      <c r="O60" s="7">
        <f t="shared" si="23"/>
        <v>74.507668560000013</v>
      </c>
      <c r="P60" s="7">
        <f t="shared" si="23"/>
        <v>28.707644160000001</v>
      </c>
      <c r="Q60" s="7">
        <f t="shared" si="23"/>
        <v>60.361567690320008</v>
      </c>
      <c r="R60" s="7">
        <f t="shared" si="27"/>
        <v>191.23002229032002</v>
      </c>
      <c r="T60" s="7">
        <f t="shared" si="24"/>
        <v>131.93851427999999</v>
      </c>
      <c r="U60" s="7">
        <f>+C60+I60+O60</f>
        <v>167.93668506</v>
      </c>
      <c r="V60" s="7">
        <f t="shared" si="24"/>
        <v>66.761723959999998</v>
      </c>
      <c r="W60" s="7">
        <f t="shared" si="24"/>
        <v>182.46203636032001</v>
      </c>
      <c r="X60" s="7">
        <f t="shared" si="28"/>
        <v>549.09895966032002</v>
      </c>
      <c r="Z60" s="6"/>
    </row>
    <row r="61" spans="1:26" x14ac:dyDescent="0.2">
      <c r="A61">
        <v>2014</v>
      </c>
      <c r="B61" s="7">
        <f t="shared" si="21"/>
        <v>60.11</v>
      </c>
      <c r="C61" s="7">
        <f t="shared" si="21"/>
        <v>47.69</v>
      </c>
      <c r="D61" s="7">
        <f t="shared" si="21"/>
        <v>22.96</v>
      </c>
      <c r="E61" s="7">
        <f t="shared" si="21"/>
        <v>65.111913000000001</v>
      </c>
      <c r="F61" s="7">
        <f t="shared" si="25"/>
        <v>195.87191300000001</v>
      </c>
      <c r="H61" s="7">
        <f t="shared" si="22"/>
        <v>57.746113800000003</v>
      </c>
      <c r="I61" s="7">
        <f t="shared" si="22"/>
        <v>40.497804800000004</v>
      </c>
      <c r="J61" s="7">
        <f t="shared" si="22"/>
        <v>21.728786899999999</v>
      </c>
      <c r="K61" s="7">
        <f t="shared" si="22"/>
        <v>73.073634780000006</v>
      </c>
      <c r="L61" s="7">
        <f t="shared" si="26"/>
        <v>193.04634028000001</v>
      </c>
      <c r="N61" s="7">
        <f t="shared" si="23"/>
        <v>24.111902880000002</v>
      </c>
      <c r="O61" s="7">
        <f t="shared" si="23"/>
        <v>73.594815839999995</v>
      </c>
      <c r="P61" s="7">
        <f t="shared" si="23"/>
        <v>31.524896520000006</v>
      </c>
      <c r="Q61" s="7">
        <f t="shared" si="23"/>
        <v>54.753497925984</v>
      </c>
      <c r="R61" s="7">
        <f t="shared" si="27"/>
        <v>183.98511316598399</v>
      </c>
      <c r="T61" s="7">
        <f t="shared" si="24"/>
        <v>141.96801668000001</v>
      </c>
      <c r="U61" s="7">
        <f t="shared" si="24"/>
        <v>161.78262064</v>
      </c>
      <c r="V61" s="7">
        <f t="shared" si="24"/>
        <v>76.213683419999995</v>
      </c>
      <c r="W61" s="7">
        <f t="shared" si="24"/>
        <v>192.939045705984</v>
      </c>
      <c r="X61" s="7">
        <f t="shared" si="28"/>
        <v>572.90336644598403</v>
      </c>
      <c r="Z61" s="6"/>
    </row>
    <row r="62" spans="1:26" x14ac:dyDescent="0.2">
      <c r="A62">
        <v>2015</v>
      </c>
      <c r="B62" s="7">
        <f t="shared" si="21"/>
        <v>56.18</v>
      </c>
      <c r="C62" s="7">
        <f t="shared" si="21"/>
        <v>48.37</v>
      </c>
      <c r="D62" s="7">
        <f t="shared" si="21"/>
        <v>26.99</v>
      </c>
      <c r="E62" s="7">
        <f t="shared" si="21"/>
        <v>72.029792</v>
      </c>
      <c r="F62" s="7">
        <f t="shared" si="25"/>
        <v>203.56979200000001</v>
      </c>
      <c r="H62" s="7">
        <f t="shared" si="22"/>
        <v>74.484117800000007</v>
      </c>
      <c r="I62" s="7">
        <f t="shared" si="22"/>
        <v>40.957079300000004</v>
      </c>
      <c r="J62" s="7">
        <f t="shared" si="22"/>
        <v>27.934095700000004</v>
      </c>
      <c r="K62" s="7">
        <f t="shared" si="22"/>
        <v>74.51779793</v>
      </c>
      <c r="L62" s="7">
        <f t="shared" si="26"/>
        <v>217.89309073000001</v>
      </c>
      <c r="N62" s="7">
        <f t="shared" si="23"/>
        <v>34.436581920000002</v>
      </c>
      <c r="O62" s="7">
        <f t="shared" si="23"/>
        <v>74.539146240000008</v>
      </c>
      <c r="P62" s="7">
        <f t="shared" si="23"/>
        <v>27.700358400000006</v>
      </c>
      <c r="Q62" s="7">
        <f t="shared" si="23"/>
        <v>65.156662531920958</v>
      </c>
      <c r="R62" s="7">
        <f t="shared" si="27"/>
        <v>201.83274909192096</v>
      </c>
      <c r="T62" s="7">
        <f t="shared" si="24"/>
        <v>165.10069972000002</v>
      </c>
      <c r="U62" s="7">
        <f t="shared" si="24"/>
        <v>163.86622554000002</v>
      </c>
      <c r="V62" s="7">
        <f t="shared" si="24"/>
        <v>82.624454100000008</v>
      </c>
      <c r="W62" s="7">
        <f t="shared" si="24"/>
        <v>211.70425246192099</v>
      </c>
      <c r="X62" s="7">
        <f t="shared" si="28"/>
        <v>623.29563182192101</v>
      </c>
      <c r="Z62" s="6"/>
    </row>
    <row r="63" spans="1:26" x14ac:dyDescent="0.2">
      <c r="A63">
        <v>2016</v>
      </c>
      <c r="B63" s="7">
        <f t="shared" si="21"/>
        <v>63.31</v>
      </c>
      <c r="C63" s="7">
        <f t="shared" si="21"/>
        <v>50.81</v>
      </c>
      <c r="D63" s="7">
        <f t="shared" si="21"/>
        <v>29.28</v>
      </c>
      <c r="E63" s="7">
        <f t="shared" si="21"/>
        <v>74.068489999999997</v>
      </c>
      <c r="F63" s="7">
        <f t="shared" si="25"/>
        <v>217.46849</v>
      </c>
      <c r="H63" s="7">
        <f t="shared" si="22"/>
        <v>102.2549159</v>
      </c>
      <c r="I63" s="7">
        <f t="shared" si="22"/>
        <v>44.968076600000003</v>
      </c>
      <c r="J63" s="7">
        <f t="shared" si="22"/>
        <v>30.699948800000001</v>
      </c>
      <c r="K63" s="7">
        <f t="shared" si="22"/>
        <v>76.909087159999999</v>
      </c>
      <c r="L63" s="7">
        <f t="shared" si="26"/>
        <v>254.83202846</v>
      </c>
      <c r="N63" s="7">
        <f t="shared" si="23"/>
        <v>50.159683080000008</v>
      </c>
      <c r="O63" s="7">
        <f t="shared" si="23"/>
        <v>76.175985600000004</v>
      </c>
      <c r="P63" s="7">
        <f t="shared" si="23"/>
        <v>25.591353840000007</v>
      </c>
      <c r="Q63" s="7">
        <f t="shared" si="23"/>
        <v>69.358078012862052</v>
      </c>
      <c r="R63" s="7">
        <f t="shared" si="27"/>
        <v>221.28510053286206</v>
      </c>
      <c r="T63" s="7">
        <f t="shared" si="24"/>
        <v>215.72459898000002</v>
      </c>
      <c r="U63" s="7">
        <f t="shared" si="24"/>
        <v>171.95406220000001</v>
      </c>
      <c r="V63" s="7">
        <f t="shared" si="24"/>
        <v>85.571302640000013</v>
      </c>
      <c r="W63" s="7">
        <f t="shared" si="24"/>
        <v>220.33565517286206</v>
      </c>
      <c r="X63" s="7">
        <f t="shared" si="28"/>
        <v>693.58561899286212</v>
      </c>
      <c r="Z63" s="6"/>
    </row>
    <row r="64" spans="1:26" x14ac:dyDescent="0.2">
      <c r="A64">
        <v>2017</v>
      </c>
      <c r="B64" s="7">
        <f t="shared" si="21"/>
        <v>77.989999999999995</v>
      </c>
      <c r="C64" s="7">
        <f t="shared" si="21"/>
        <v>53.71</v>
      </c>
      <c r="D64" s="7">
        <f t="shared" si="21"/>
        <v>27.6</v>
      </c>
      <c r="E64" s="7">
        <f t="shared" si="21"/>
        <v>77.4388632</v>
      </c>
      <c r="F64" s="7">
        <f t="shared" si="25"/>
        <v>236.73886319999997</v>
      </c>
      <c r="H64" s="7">
        <f t="shared" si="22"/>
        <v>131.5260107</v>
      </c>
      <c r="I64" s="7">
        <f t="shared" si="22"/>
        <v>54.929230199999999</v>
      </c>
      <c r="J64" s="7">
        <f t="shared" si="22"/>
        <v>36.3439221</v>
      </c>
      <c r="K64" s="7">
        <f t="shared" si="22"/>
        <v>81.758005269999998</v>
      </c>
      <c r="L64" s="7">
        <f t="shared" si="26"/>
        <v>304.55716827000003</v>
      </c>
      <c r="N64" s="7">
        <f t="shared" si="23"/>
        <v>67.015980720000002</v>
      </c>
      <c r="O64" s="7">
        <f t="shared" si="23"/>
        <v>82.723343040000017</v>
      </c>
      <c r="P64" s="7">
        <f t="shared" si="23"/>
        <v>25.622831520000005</v>
      </c>
      <c r="Q64" s="7">
        <f t="shared" si="23"/>
        <v>63.80943177183309</v>
      </c>
      <c r="R64" s="7">
        <f t="shared" si="27"/>
        <v>239.17158705183311</v>
      </c>
      <c r="T64" s="7">
        <f t="shared" si="24"/>
        <v>276.53199142</v>
      </c>
      <c r="U64" s="7">
        <f t="shared" si="24"/>
        <v>191.36257324000002</v>
      </c>
      <c r="V64" s="7">
        <f t="shared" si="24"/>
        <v>89.566753620000014</v>
      </c>
      <c r="W64" s="7">
        <f t="shared" si="24"/>
        <v>223.00630024183309</v>
      </c>
      <c r="X64" s="7">
        <f t="shared" si="28"/>
        <v>780.46761852183306</v>
      </c>
      <c r="Z64" s="6"/>
    </row>
    <row r="65" spans="1:26" x14ac:dyDescent="0.2">
      <c r="A65">
        <v>2018</v>
      </c>
      <c r="B65" s="7">
        <f t="shared" si="21"/>
        <v>80.319999999999993</v>
      </c>
      <c r="C65" s="7">
        <f t="shared" si="21"/>
        <v>55.25</v>
      </c>
      <c r="D65" s="7">
        <f t="shared" si="21"/>
        <v>28.16</v>
      </c>
      <c r="E65" s="7">
        <f t="shared" si="21"/>
        <v>85.120597136000001</v>
      </c>
      <c r="F65" s="7">
        <f t="shared" si="25"/>
        <v>248.85059713599998</v>
      </c>
      <c r="H65" s="7">
        <f t="shared" si="22"/>
        <v>131.42394970000001</v>
      </c>
      <c r="I65" s="7">
        <f t="shared" si="22"/>
        <v>56.337672000000005</v>
      </c>
      <c r="J65" s="7">
        <f t="shared" si="22"/>
        <v>41.8552161</v>
      </c>
      <c r="K65" s="7">
        <f t="shared" si="22"/>
        <v>90.743455710000021</v>
      </c>
      <c r="L65" s="7">
        <f t="shared" si="26"/>
        <v>320.36029351000002</v>
      </c>
      <c r="N65" s="7">
        <f t="shared" si="23"/>
        <v>75.01131144</v>
      </c>
      <c r="O65" s="7">
        <f t="shared" si="23"/>
        <v>78.788633040000008</v>
      </c>
      <c r="P65" s="7">
        <f t="shared" si="23"/>
        <v>26.000563679999999</v>
      </c>
      <c r="Q65" s="7">
        <f t="shared" si="23"/>
        <v>66.999903360424739</v>
      </c>
      <c r="R65" s="7">
        <f t="shared" si="27"/>
        <v>246.80041152042475</v>
      </c>
      <c r="T65" s="7">
        <f t="shared" si="24"/>
        <v>286.75526114000002</v>
      </c>
      <c r="U65" s="7">
        <f t="shared" si="24"/>
        <v>190.37630504000001</v>
      </c>
      <c r="V65" s="7">
        <f t="shared" si="24"/>
        <v>96.015779780000003</v>
      </c>
      <c r="W65" s="7">
        <f t="shared" si="24"/>
        <v>242.86395620642475</v>
      </c>
      <c r="X65" s="7">
        <f t="shared" si="28"/>
        <v>816.0113021664248</v>
      </c>
      <c r="Z65" s="6"/>
    </row>
    <row r="66" spans="1:26" x14ac:dyDescent="0.2">
      <c r="A66">
        <v>2019</v>
      </c>
      <c r="B66" s="7">
        <f t="shared" si="21"/>
        <v>76.12</v>
      </c>
      <c r="C66" s="7">
        <f t="shared" si="21"/>
        <v>56.52</v>
      </c>
      <c r="D66" s="7">
        <f t="shared" si="21"/>
        <v>32.32</v>
      </c>
      <c r="E66" s="7">
        <f t="shared" si="21"/>
        <v>93.328265243200008</v>
      </c>
      <c r="F66" s="7">
        <f t="shared" si="25"/>
        <v>258.28826524320004</v>
      </c>
      <c r="G66" s="11"/>
      <c r="H66" s="7">
        <f t="shared" si="22"/>
        <v>113.54286250000001</v>
      </c>
      <c r="I66" s="7">
        <f t="shared" si="22"/>
        <v>64.359666600000011</v>
      </c>
      <c r="J66" s="7">
        <f t="shared" si="22"/>
        <v>45.488587700000011</v>
      </c>
      <c r="K66" s="7">
        <f t="shared" si="22"/>
        <v>100.72604212</v>
      </c>
      <c r="L66" s="7">
        <f t="shared" si="26"/>
        <v>324.11715892000007</v>
      </c>
      <c r="N66" s="7">
        <f t="shared" si="23"/>
        <v>91.442660400000008</v>
      </c>
      <c r="O66" s="7">
        <f t="shared" si="23"/>
        <v>79.449664319999997</v>
      </c>
      <c r="P66" s="7">
        <f t="shared" si="23"/>
        <v>24.914583720000007</v>
      </c>
      <c r="Q66" s="7">
        <f t="shared" si="23"/>
        <v>66.999903360424739</v>
      </c>
      <c r="R66" s="7">
        <f t="shared" si="27"/>
        <v>262.80681180042473</v>
      </c>
      <c r="T66" s="7">
        <f t="shared" si="24"/>
        <v>281.10552290000004</v>
      </c>
      <c r="U66" s="7">
        <f t="shared" si="24"/>
        <v>200.32933092000002</v>
      </c>
      <c r="V66" s="7">
        <f t="shared" si="24"/>
        <v>102.72317142000001</v>
      </c>
      <c r="W66" s="7">
        <f t="shared" si="24"/>
        <v>261.05421072362475</v>
      </c>
      <c r="X66" s="7">
        <f t="shared" si="28"/>
        <v>845.21223596362483</v>
      </c>
      <c r="Z66" s="6"/>
    </row>
    <row r="67" spans="1:26" x14ac:dyDescent="0.2">
      <c r="A67">
        <v>2020</v>
      </c>
      <c r="B67" s="7">
        <f t="shared" si="21"/>
        <v>72.760000000000005</v>
      </c>
      <c r="C67" s="7">
        <f t="shared" si="21"/>
        <v>53.94</v>
      </c>
      <c r="D67" s="7">
        <f t="shared" si="21"/>
        <v>36.79</v>
      </c>
      <c r="E67" s="7">
        <f t="shared" si="21"/>
        <v>93.508216347627993</v>
      </c>
      <c r="F67" s="7">
        <f t="shared" si="25"/>
        <v>256.99821634762799</v>
      </c>
      <c r="G67" s="11"/>
      <c r="H67" s="7">
        <f t="shared" si="22"/>
        <v>108.64393450000001</v>
      </c>
      <c r="I67" s="7">
        <f t="shared" si="22"/>
        <v>69.738281299999997</v>
      </c>
      <c r="J67" s="7">
        <f t="shared" si="22"/>
        <v>46.937853900000007</v>
      </c>
      <c r="K67" s="7">
        <f t="shared" si="22"/>
        <v>111.55981727</v>
      </c>
      <c r="L67" s="7">
        <f t="shared" si="26"/>
        <v>336.87988697000003</v>
      </c>
      <c r="N67" s="7">
        <f t="shared" si="23"/>
        <v>98.462183040000014</v>
      </c>
      <c r="O67" s="7">
        <f t="shared" si="23"/>
        <v>79.182104040000013</v>
      </c>
      <c r="P67" s="7">
        <f t="shared" si="23"/>
        <v>24.269291280000001</v>
      </c>
      <c r="Q67" s="7">
        <f t="shared" si="23"/>
        <v>72.35989562925873</v>
      </c>
      <c r="R67" s="7">
        <f t="shared" si="27"/>
        <v>274.27347398925878</v>
      </c>
      <c r="T67" s="7">
        <f t="shared" si="24"/>
        <v>279.86611754</v>
      </c>
      <c r="U67" s="7">
        <f t="shared" si="24"/>
        <v>202.86038533999999</v>
      </c>
      <c r="V67" s="7">
        <f t="shared" si="24"/>
        <v>107.99714518000002</v>
      </c>
      <c r="W67" s="7">
        <f t="shared" si="24"/>
        <v>277.42792924688672</v>
      </c>
      <c r="X67" s="7">
        <f t="shared" si="28"/>
        <v>868.15157730688668</v>
      </c>
      <c r="Z67" s="6"/>
    </row>
    <row r="68" spans="1:26" x14ac:dyDescent="0.2">
      <c r="A68">
        <v>2021</v>
      </c>
      <c r="B68" s="7">
        <f t="shared" si="21"/>
        <v>74.3</v>
      </c>
      <c r="C68" s="7">
        <f t="shared" si="21"/>
        <v>56.86</v>
      </c>
      <c r="D68" s="7">
        <f t="shared" si="21"/>
        <v>36.51</v>
      </c>
      <c r="E68" s="7">
        <f t="shared" si="21"/>
        <v>96.626983414206094</v>
      </c>
      <c r="F68" s="7">
        <f t="shared" si="25"/>
        <v>264.29698341420607</v>
      </c>
      <c r="G68" s="11"/>
      <c r="H68" s="7">
        <f t="shared" si="22"/>
        <v>126.7189376</v>
      </c>
      <c r="I68" s="7">
        <f t="shared" si="22"/>
        <v>71.024249900000001</v>
      </c>
      <c r="J68" s="7">
        <f t="shared" si="22"/>
        <v>49.775149700000014</v>
      </c>
      <c r="K68" s="7">
        <f t="shared" si="22"/>
        <v>106.99666996000001</v>
      </c>
      <c r="L68" s="7">
        <f t="shared" si="26"/>
        <v>354.51500716000004</v>
      </c>
      <c r="N68" s="7">
        <f t="shared" si="23"/>
        <v>97.738196400000021</v>
      </c>
      <c r="O68" s="7">
        <f t="shared" si="23"/>
        <v>95.330153880000012</v>
      </c>
      <c r="P68" s="7">
        <f t="shared" si="23"/>
        <v>25.056233280000001</v>
      </c>
      <c r="Q68" s="7">
        <f t="shared" si="23"/>
        <v>77.425088323306852</v>
      </c>
      <c r="R68" s="7">
        <f t="shared" si="27"/>
        <v>295.54967188330687</v>
      </c>
      <c r="T68" s="7">
        <f>+B68+H68+N68</f>
        <v>298.75713400000006</v>
      </c>
      <c r="U68" s="7">
        <f t="shared" si="24"/>
        <v>223.21440378</v>
      </c>
      <c r="V68" s="7">
        <f t="shared" si="24"/>
        <v>111.34138298000001</v>
      </c>
      <c r="W68" s="7">
        <f t="shared" si="24"/>
        <v>281.04874169751292</v>
      </c>
      <c r="X68" s="7">
        <f t="shared" si="28"/>
        <v>914.36166245751303</v>
      </c>
      <c r="Z68" s="6"/>
    </row>
    <row r="69" spans="1:26" x14ac:dyDescent="0.2">
      <c r="A69">
        <v>2022</v>
      </c>
      <c r="B69" s="7">
        <f t="shared" si="21"/>
        <v>82.31</v>
      </c>
      <c r="C69" s="7">
        <f t="shared" si="21"/>
        <v>68.209999999999994</v>
      </c>
      <c r="D69" s="7">
        <f t="shared" si="21"/>
        <v>32.700000000000003</v>
      </c>
      <c r="E69" s="7">
        <f t="shared" si="21"/>
        <v>108.16503418290995</v>
      </c>
      <c r="F69" s="7">
        <f>+SUM(B69:E69)</f>
        <v>291.38503418290992</v>
      </c>
      <c r="G69" s="11"/>
      <c r="H69" s="7">
        <f t="shared" si="22"/>
        <v>159.94999920000001</v>
      </c>
      <c r="I69" s="7">
        <f t="shared" si="22"/>
        <v>94.212509100000005</v>
      </c>
      <c r="J69" s="7">
        <f t="shared" si="22"/>
        <v>51.520392799999996</v>
      </c>
      <c r="K69" s="7">
        <f t="shared" si="22"/>
        <v>118.28971961000001</v>
      </c>
      <c r="L69" s="7">
        <f t="shared" si="26"/>
        <v>423.97262071</v>
      </c>
      <c r="N69" s="7">
        <f t="shared" si="23"/>
        <v>109.29050496000002</v>
      </c>
      <c r="O69" s="7">
        <f t="shared" si="23"/>
        <v>116.86088700000002</v>
      </c>
      <c r="P69" s="7">
        <f t="shared" si="23"/>
        <v>24.269291280000001</v>
      </c>
      <c r="Q69" s="7">
        <f t="shared" si="23"/>
        <v>94.45860775443434</v>
      </c>
      <c r="R69" s="7">
        <f t="shared" si="27"/>
        <v>344.87929099443437</v>
      </c>
      <c r="T69" s="7">
        <f t="shared" si="24"/>
        <v>351.55050416000006</v>
      </c>
      <c r="U69" s="7">
        <f t="shared" si="24"/>
        <v>279.2833961</v>
      </c>
      <c r="V69" s="7">
        <f t="shared" si="24"/>
        <v>108.48968408</v>
      </c>
      <c r="W69" s="7">
        <f t="shared" si="24"/>
        <v>320.91336154734432</v>
      </c>
      <c r="X69" s="7">
        <f t="shared" si="28"/>
        <v>1060.2369458873443</v>
      </c>
      <c r="Z69" s="6"/>
    </row>
    <row r="70" spans="1:26" x14ac:dyDescent="0.2">
      <c r="A70">
        <v>2023</v>
      </c>
      <c r="B70" s="7">
        <f t="shared" si="21"/>
        <v>83.77</v>
      </c>
      <c r="C70" s="7">
        <f t="shared" si="21"/>
        <v>75.41</v>
      </c>
      <c r="D70" s="7">
        <f t="shared" si="21"/>
        <v>32.619999999999997</v>
      </c>
      <c r="E70" s="7">
        <f t="shared" si="21"/>
        <v>108.15874775450696</v>
      </c>
      <c r="F70" s="7">
        <f>+SUM(B70:E70)</f>
        <v>299.95874775450699</v>
      </c>
      <c r="G70" s="11"/>
      <c r="H70" s="7">
        <f t="shared" si="22"/>
        <v>126.40254850000001</v>
      </c>
      <c r="I70" s="7">
        <f t="shared" si="22"/>
        <v>101.26492420000001</v>
      </c>
      <c r="J70" s="7">
        <f t="shared" si="22"/>
        <v>44.2026191</v>
      </c>
      <c r="K70" s="7">
        <f t="shared" si="22"/>
        <v>131.99345008000003</v>
      </c>
      <c r="L70" s="7">
        <f t="shared" si="26"/>
        <v>403.86354188000007</v>
      </c>
      <c r="N70" s="7">
        <f t="shared" si="23"/>
        <v>92.119430520000009</v>
      </c>
      <c r="O70" s="7">
        <f t="shared" si="23"/>
        <v>107.55923256000001</v>
      </c>
      <c r="P70" s="7">
        <f t="shared" si="23"/>
        <v>24.50537388</v>
      </c>
      <c r="Q70" s="7">
        <f t="shared" si="23"/>
        <v>101.07071029724474</v>
      </c>
      <c r="R70" s="7">
        <f t="shared" si="27"/>
        <v>325.25474725724479</v>
      </c>
      <c r="T70" s="7">
        <f t="shared" si="24"/>
        <v>302.29197901999999</v>
      </c>
      <c r="U70" s="7">
        <f t="shared" si="24"/>
        <v>284.23415676000002</v>
      </c>
      <c r="V70" s="7">
        <f t="shared" si="24"/>
        <v>101.32799298</v>
      </c>
      <c r="W70" s="7">
        <f t="shared" si="24"/>
        <v>341.22290813175175</v>
      </c>
      <c r="X70" s="7">
        <f t="shared" ref="X70" si="29">+SUM(T70:W70)</f>
        <v>1029.0770368917517</v>
      </c>
      <c r="Z70" s="6"/>
    </row>
    <row r="71" spans="1:26" s="1" customFormat="1" ht="15" x14ac:dyDescent="0.25">
      <c r="A71" s="10">
        <v>2024</v>
      </c>
      <c r="B71" s="9">
        <f t="shared" si="21"/>
        <v>66.44</v>
      </c>
      <c r="C71" s="9">
        <f t="shared" si="21"/>
        <v>64.959999999999994</v>
      </c>
      <c r="D71" s="9">
        <f t="shared" si="21"/>
        <v>31.34</v>
      </c>
      <c r="E71" s="9">
        <f t="shared" si="21"/>
        <v>113.59323245908294</v>
      </c>
      <c r="F71" s="9">
        <f>+SUM(B71:E71)</f>
        <v>276.33323245908292</v>
      </c>
      <c r="G71" s="11"/>
      <c r="H71" s="9">
        <f t="shared" si="22"/>
        <v>69.952609400000014</v>
      </c>
      <c r="I71" s="9">
        <f t="shared" si="22"/>
        <v>93.743028499999994</v>
      </c>
      <c r="J71" s="9">
        <f t="shared" si="22"/>
        <v>41.191819600000002</v>
      </c>
      <c r="K71" s="9">
        <f t="shared" si="22"/>
        <v>140.09811409000002</v>
      </c>
      <c r="L71" s="9">
        <f t="shared" ref="L71" si="30">+SUM(H71:K71)</f>
        <v>344.98557159000006</v>
      </c>
      <c r="N71" s="9">
        <f t="shared" si="23"/>
        <v>69.124985280000004</v>
      </c>
      <c r="O71" s="9">
        <f t="shared" si="23"/>
        <v>93.394276560000023</v>
      </c>
      <c r="P71" s="9">
        <f t="shared" si="23"/>
        <v>19.500422760000003</v>
      </c>
      <c r="Q71" s="9">
        <f t="shared" si="23"/>
        <v>114.20990263588655</v>
      </c>
      <c r="R71" s="9">
        <f t="shared" ref="R71" si="31">+SUM(N71:Q71)</f>
        <v>296.22958723588658</v>
      </c>
      <c r="T71" s="9">
        <f t="shared" ref="T71" si="32">+B71+H71+N71</f>
        <v>205.51759468000003</v>
      </c>
      <c r="U71" s="9">
        <f t="shared" ref="U71" si="33">+C71+I71+O71</f>
        <v>252.09730506</v>
      </c>
      <c r="V71" s="9">
        <f t="shared" ref="V71" si="34">+D71+J71+P71</f>
        <v>92.032242360000012</v>
      </c>
      <c r="W71" s="9">
        <f t="shared" ref="W71" si="35">+E71+K71+Q71</f>
        <v>367.90124918496952</v>
      </c>
      <c r="X71" s="9">
        <f t="shared" ref="X71" si="36">+SUM(T71:W71)</f>
        <v>917.54839128496963</v>
      </c>
      <c r="Z71" s="6"/>
    </row>
    <row r="72" spans="1:26" x14ac:dyDescent="0.2">
      <c r="A72" s="16">
        <v>2025</v>
      </c>
      <c r="B72" s="17">
        <f t="shared" si="21"/>
        <v>55.87</v>
      </c>
      <c r="C72" s="17">
        <f t="shared" si="21"/>
        <v>57.19</v>
      </c>
      <c r="D72" s="17">
        <f t="shared" si="21"/>
        <v>28.66</v>
      </c>
      <c r="E72" s="18">
        <f t="shared" si="21"/>
        <v>114.5919845886427</v>
      </c>
      <c r="F72" s="17">
        <f>+SUM(B72:E72)</f>
        <v>256.3119845886427</v>
      </c>
      <c r="G72" s="11"/>
      <c r="H72" s="17">
        <f t="shared" si="22"/>
        <v>76.872345199999998</v>
      </c>
      <c r="I72" s="17">
        <f t="shared" si="22"/>
        <v>84.465683600000006</v>
      </c>
      <c r="J72" s="17">
        <f t="shared" si="22"/>
        <v>40.610071900000001</v>
      </c>
      <c r="K72" s="18">
        <f t="shared" si="22"/>
        <v>148.749741880285</v>
      </c>
      <c r="L72" s="17">
        <f t="shared" ref="L72" si="37">+SUM(H72:K72)</f>
        <v>350.69784258028506</v>
      </c>
      <c r="N72" s="17">
        <f t="shared" si="23"/>
        <v>58.926216960000005</v>
      </c>
      <c r="O72" s="17">
        <f t="shared" si="23"/>
        <v>79.748702280000018</v>
      </c>
      <c r="P72" s="17">
        <f t="shared" si="23"/>
        <v>14.778770760000002</v>
      </c>
      <c r="Q72" s="18">
        <f t="shared" si="23"/>
        <v>123.34669484675749</v>
      </c>
      <c r="R72" s="17">
        <f t="shared" ref="R72" si="38">+SUM(N72:Q72)</f>
        <v>276.80038484675754</v>
      </c>
      <c r="T72" s="17">
        <f t="shared" ref="T72" si="39">+B72+H72+N72</f>
        <v>191.66856215999999</v>
      </c>
      <c r="U72" s="17">
        <f t="shared" ref="U72" si="40">+C72+I72+O72</f>
        <v>221.40438588000001</v>
      </c>
      <c r="V72" s="17">
        <f t="shared" ref="V72" si="41">+D72+J72+P72</f>
        <v>84.048842660000005</v>
      </c>
      <c r="W72" s="18">
        <f t="shared" ref="W72" si="42">+E72+K72+Q72</f>
        <v>386.68842131568522</v>
      </c>
      <c r="X72" s="17">
        <f t="shared" ref="X72" si="43">+SUM(T72:W72)</f>
        <v>883.81021201568524</v>
      </c>
      <c r="Z72" s="6"/>
    </row>
    <row r="73" spans="1:26" x14ac:dyDescent="0.2">
      <c r="A73" s="16">
        <v>2026</v>
      </c>
      <c r="B73" s="17">
        <f t="shared" si="21"/>
        <v>64.67</v>
      </c>
      <c r="C73" s="17">
        <f t="shared" si="21"/>
        <v>59.65</v>
      </c>
      <c r="D73" s="17">
        <f t="shared" si="21"/>
        <v>32.39</v>
      </c>
      <c r="E73" s="18">
        <f t="shared" si="21"/>
        <v>120.55166217974374</v>
      </c>
      <c r="F73" s="17">
        <f>+SUM(B73:E73)</f>
        <v>277.26166217974372</v>
      </c>
      <c r="G73" s="11"/>
      <c r="H73" s="17">
        <f t="shared" si="22"/>
        <v>101.72419870000002</v>
      </c>
      <c r="I73" s="17">
        <f t="shared" si="22"/>
        <v>81.424265800000001</v>
      </c>
      <c r="J73" s="17">
        <f t="shared" si="22"/>
        <v>41.477590399999997</v>
      </c>
      <c r="K73" s="18">
        <f t="shared" si="22"/>
        <v>160.60893651886269</v>
      </c>
      <c r="L73" s="17">
        <f t="shared" ref="L73" si="44">+SUM(H73:K73)</f>
        <v>385.23499141886271</v>
      </c>
      <c r="N73" s="17">
        <f t="shared" si="23"/>
        <v>70.19522640000001</v>
      </c>
      <c r="O73" s="17">
        <f t="shared" si="23"/>
        <v>85.493378880000023</v>
      </c>
      <c r="P73" s="17">
        <f t="shared" si="23"/>
        <v>17.375679360000003</v>
      </c>
      <c r="Q73" s="18">
        <f t="shared" si="23"/>
        <v>128.28056264062781</v>
      </c>
      <c r="R73" s="17">
        <f t="shared" ref="R73" si="45">+SUM(N73:Q73)</f>
        <v>301.34484728062785</v>
      </c>
      <c r="T73" s="17">
        <f t="shared" ref="T73" si="46">+B73+H73+N73</f>
        <v>236.58942510000003</v>
      </c>
      <c r="U73" s="17">
        <f t="shared" ref="U73" si="47">+C73+I73+O73</f>
        <v>226.56764468000003</v>
      </c>
      <c r="V73" s="17">
        <f t="shared" ref="V73" si="48">+D73+J73+P73</f>
        <v>91.243269760000004</v>
      </c>
      <c r="W73" s="18">
        <f t="shared" ref="W73" si="49">+E73+K73+Q73</f>
        <v>409.44116133923427</v>
      </c>
      <c r="X73" s="17">
        <f t="shared" ref="X73" si="50">+SUM(T73:W73)</f>
        <v>963.84150087923422</v>
      </c>
      <c r="Z73" s="6"/>
    </row>
    <row r="76" spans="1:26" ht="18" x14ac:dyDescent="0.25">
      <c r="B76" s="50" t="s">
        <v>12</v>
      </c>
      <c r="C76" s="50"/>
      <c r="D76" s="50"/>
      <c r="E76" s="50"/>
      <c r="F76" s="50"/>
      <c r="H76" s="50" t="s">
        <v>13</v>
      </c>
      <c r="I76" s="50"/>
      <c r="J76" s="50"/>
      <c r="K76" s="50"/>
      <c r="L76" s="50"/>
      <c r="N76" s="50" t="s">
        <v>14</v>
      </c>
      <c r="O76" s="50"/>
      <c r="P76" s="50"/>
      <c r="Q76" s="50"/>
      <c r="R76" s="50"/>
      <c r="T76" s="50" t="s">
        <v>15</v>
      </c>
      <c r="U76" s="50"/>
      <c r="V76" s="50"/>
      <c r="W76" s="50"/>
      <c r="X76" s="50"/>
    </row>
    <row r="78" spans="1:26" s="8" customFormat="1" ht="20.25" customHeight="1" x14ac:dyDescent="0.2">
      <c r="B78" s="27" t="s">
        <v>16</v>
      </c>
      <c r="C78" s="27" t="s">
        <v>17</v>
      </c>
      <c r="D78" s="27" t="s">
        <v>18</v>
      </c>
      <c r="E78" s="27" t="s">
        <v>19</v>
      </c>
      <c r="F78" s="27" t="s">
        <v>20</v>
      </c>
      <c r="H78" s="27" t="s">
        <v>16</v>
      </c>
      <c r="I78" s="27" t="s">
        <v>17</v>
      </c>
      <c r="J78" s="27" t="s">
        <v>18</v>
      </c>
      <c r="K78" s="27" t="s">
        <v>19</v>
      </c>
      <c r="L78" s="27" t="s">
        <v>20</v>
      </c>
      <c r="N78" s="27" t="s">
        <v>16</v>
      </c>
      <c r="O78" s="27" t="s">
        <v>17</v>
      </c>
      <c r="P78" s="27" t="s">
        <v>18</v>
      </c>
      <c r="Q78" s="27" t="s">
        <v>19</v>
      </c>
      <c r="R78" s="27" t="s">
        <v>20</v>
      </c>
      <c r="T78" s="27" t="s">
        <v>16</v>
      </c>
      <c r="U78" s="27" t="s">
        <v>17</v>
      </c>
      <c r="V78" s="27" t="s">
        <v>18</v>
      </c>
      <c r="W78" s="27" t="s">
        <v>19</v>
      </c>
      <c r="X78" s="27" t="s">
        <v>20</v>
      </c>
    </row>
    <row r="79" spans="1:26" x14ac:dyDescent="0.2">
      <c r="A79">
        <v>2008</v>
      </c>
      <c r="B79" s="15"/>
      <c r="C79" s="15"/>
      <c r="D79" s="15"/>
      <c r="E79" s="15"/>
      <c r="F79" s="15"/>
      <c r="H79" s="15"/>
      <c r="I79" s="15"/>
      <c r="J79" s="15"/>
      <c r="K79" s="15"/>
      <c r="L79" s="15"/>
    </row>
    <row r="80" spans="1:26" x14ac:dyDescent="0.2">
      <c r="A80">
        <v>2009</v>
      </c>
      <c r="B80" s="6">
        <f t="shared" ref="B80:F97" si="51">+B56/B55-1</f>
        <v>-0.24666127074059097</v>
      </c>
      <c r="C80" s="6">
        <f t="shared" si="51"/>
        <v>8.7883093160137982E-2</v>
      </c>
      <c r="D80" s="6">
        <f t="shared" si="51"/>
        <v>1.0000000000000009E-2</v>
      </c>
      <c r="E80" s="6">
        <f t="shared" si="51"/>
        <v>0.16537210982658967</v>
      </c>
      <c r="F80" s="6">
        <f t="shared" si="51"/>
        <v>-1.9880715705766772E-3</v>
      </c>
      <c r="H80" s="6">
        <f t="shared" ref="H80:L97" si="52">+H56/H55-1</f>
        <v>-0.18269230769230771</v>
      </c>
      <c r="I80" s="6">
        <f t="shared" si="52"/>
        <v>-4.8082117774176147E-2</v>
      </c>
      <c r="J80" s="6">
        <f t="shared" si="52"/>
        <v>2.827965435977986E-2</v>
      </c>
      <c r="K80" s="6">
        <f t="shared" si="52"/>
        <v>1.6603062139848968E-2</v>
      </c>
      <c r="L80" s="6">
        <f t="shared" si="52"/>
        <v>-4.1084779956516049E-2</v>
      </c>
      <c r="N80" s="6">
        <f t="shared" ref="N80:R97" si="53">+N56/N55-1</f>
        <v>-0.40196078431372539</v>
      </c>
      <c r="O80" s="6">
        <f t="shared" si="53"/>
        <v>-9.2152393357212814E-2</v>
      </c>
      <c r="P80" s="6">
        <f t="shared" si="53"/>
        <v>1.1131725417439897E-2</v>
      </c>
      <c r="Q80" s="6">
        <f t="shared" si="53"/>
        <v>-7.3472095860350528E-2</v>
      </c>
      <c r="R80" s="6">
        <f t="shared" si="53"/>
        <v>-0.13930814876242537</v>
      </c>
      <c r="T80" s="6">
        <f t="shared" ref="T80:X97" si="54">+T56/T55-1</f>
        <v>-0.2872898039591707</v>
      </c>
      <c r="U80" s="6">
        <f t="shared" si="54"/>
        <v>-4.6751696486970862E-2</v>
      </c>
      <c r="V80" s="6">
        <f t="shared" si="54"/>
        <v>1.5037346962635922E-2</v>
      </c>
      <c r="W80" s="6">
        <f t="shared" si="54"/>
        <v>3.411590466427783E-2</v>
      </c>
      <c r="X80" s="6">
        <f t="shared" si="54"/>
        <v>-7.3462472037410076E-2</v>
      </c>
    </row>
    <row r="81" spans="1:24" x14ac:dyDescent="0.2">
      <c r="A81">
        <v>2010</v>
      </c>
      <c r="B81" s="6">
        <f t="shared" si="51"/>
        <v>-0.21031426269137787</v>
      </c>
      <c r="C81" s="6">
        <f t="shared" si="51"/>
        <v>-9.5708955223880676E-2</v>
      </c>
      <c r="D81" s="6">
        <f t="shared" si="51"/>
        <v>-0.10372465818010368</v>
      </c>
      <c r="E81" s="6">
        <f t="shared" si="51"/>
        <v>1.2032085561497263E-2</v>
      </c>
      <c r="F81" s="6">
        <f t="shared" si="51"/>
        <v>-8.8840955197614369E-2</v>
      </c>
      <c r="H81" s="6">
        <f t="shared" si="52"/>
        <v>9.4509803921568381E-2</v>
      </c>
      <c r="I81" s="6">
        <f t="shared" si="52"/>
        <v>-0.15664018161180493</v>
      </c>
      <c r="J81" s="6">
        <f t="shared" si="52"/>
        <v>8.708938120702836E-2</v>
      </c>
      <c r="K81" s="6">
        <f t="shared" si="52"/>
        <v>-4.4284581906286036E-2</v>
      </c>
      <c r="L81" s="6">
        <f t="shared" si="52"/>
        <v>-3.5047941262181026E-2</v>
      </c>
      <c r="N81" s="6">
        <f t="shared" si="53"/>
        <v>-0.32221594120972308</v>
      </c>
      <c r="O81" s="6">
        <f t="shared" si="53"/>
        <v>-0.35341941654710662</v>
      </c>
      <c r="P81" s="6">
        <f t="shared" si="53"/>
        <v>0.17339449541284369</v>
      </c>
      <c r="Q81" s="6">
        <f t="shared" si="53"/>
        <v>8.3412991852604534E-2</v>
      </c>
      <c r="R81" s="6">
        <f t="shared" si="53"/>
        <v>-0.22712402559849221</v>
      </c>
      <c r="T81" s="6">
        <f t="shared" si="54"/>
        <v>-0.15742977346493015</v>
      </c>
      <c r="U81" s="6">
        <f t="shared" si="54"/>
        <v>-0.25897936815282696</v>
      </c>
      <c r="V81" s="6">
        <f t="shared" si="54"/>
        <v>3.7469920635564202E-2</v>
      </c>
      <c r="W81" s="6">
        <f t="shared" si="54"/>
        <v>5.8217630304324697E-3</v>
      </c>
      <c r="X81" s="6">
        <f t="shared" si="54"/>
        <v>-0.13126834797221354</v>
      </c>
    </row>
    <row r="82" spans="1:24" x14ac:dyDescent="0.2">
      <c r="A82">
        <v>2011</v>
      </c>
      <c r="B82" s="6">
        <f t="shared" si="51"/>
        <v>0.33639455782312933</v>
      </c>
      <c r="C82" s="6">
        <f t="shared" si="51"/>
        <v>-1.7536620590055785E-2</v>
      </c>
      <c r="D82" s="6">
        <f t="shared" si="51"/>
        <v>8.2062072593371838E-2</v>
      </c>
      <c r="E82" s="6">
        <f t="shared" si="51"/>
        <v>6.8883655926330167E-2</v>
      </c>
      <c r="F82" s="6">
        <f t="shared" si="51"/>
        <v>9.5216379524253325E-2</v>
      </c>
      <c r="H82" s="6">
        <f t="shared" si="52"/>
        <v>0.34862056610533876</v>
      </c>
      <c r="I82" s="6">
        <f t="shared" si="52"/>
        <v>0.10868102288021575</v>
      </c>
      <c r="J82" s="6">
        <f t="shared" si="52"/>
        <v>0.20730850316233296</v>
      </c>
      <c r="K82" s="6">
        <f t="shared" si="52"/>
        <v>-2.9999061062251586E-2</v>
      </c>
      <c r="L82" s="6">
        <f t="shared" si="52"/>
        <v>0.10307007851976269</v>
      </c>
      <c r="N82" s="6">
        <f t="shared" si="53"/>
        <v>0.55963302752293598</v>
      </c>
      <c r="O82" s="6">
        <f t="shared" si="53"/>
        <v>-0.10539940828402361</v>
      </c>
      <c r="P82" s="6">
        <f t="shared" si="53"/>
        <v>0.19937451133698203</v>
      </c>
      <c r="Q82" s="6">
        <f t="shared" si="53"/>
        <v>0.11307973789650472</v>
      </c>
      <c r="R82" s="6">
        <f t="shared" si="53"/>
        <v>6.2704670789902828E-2</v>
      </c>
      <c r="T82" s="6">
        <f t="shared" si="54"/>
        <v>0.39581608773744836</v>
      </c>
      <c r="U82" s="6">
        <f t="shared" si="54"/>
        <v>-3.9803813478160532E-2</v>
      </c>
      <c r="V82" s="6">
        <f t="shared" si="54"/>
        <v>0.15996427042040806</v>
      </c>
      <c r="W82" s="6">
        <f t="shared" si="54"/>
        <v>4.065620118249047E-2</v>
      </c>
      <c r="X82" s="6">
        <f t="shared" si="54"/>
        <v>8.5648886726996443E-2</v>
      </c>
    </row>
    <row r="83" spans="1:24" x14ac:dyDescent="0.2">
      <c r="A83">
        <v>2012</v>
      </c>
      <c r="B83" s="6">
        <f t="shared" si="51"/>
        <v>0.2797149401883432</v>
      </c>
      <c r="C83" s="6">
        <f t="shared" si="51"/>
        <v>7.9378412431751366E-2</v>
      </c>
      <c r="D83" s="6">
        <f t="shared" si="51"/>
        <v>-4.7642197374817674E-2</v>
      </c>
      <c r="E83" s="6">
        <f t="shared" si="51"/>
        <v>-9.5193028962404447E-2</v>
      </c>
      <c r="F83" s="6">
        <f t="shared" si="51"/>
        <v>5.1896553202172679E-2</v>
      </c>
      <c r="H83" s="6">
        <f t="shared" si="52"/>
        <v>0.15568544102019111</v>
      </c>
      <c r="I83" s="6">
        <f t="shared" si="52"/>
        <v>0.30773899848254915</v>
      </c>
      <c r="J83" s="6">
        <f t="shared" si="52"/>
        <v>-1.2223515715948929E-2</v>
      </c>
      <c r="K83" s="6">
        <f t="shared" si="52"/>
        <v>0.15384367185609427</v>
      </c>
      <c r="L83" s="6">
        <f t="shared" si="52"/>
        <v>0.16911622316450181</v>
      </c>
      <c r="N83" s="6">
        <f t="shared" si="53"/>
        <v>0.19090909090909092</v>
      </c>
      <c r="O83" s="6">
        <f t="shared" si="53"/>
        <v>2.6663910706903771E-2</v>
      </c>
      <c r="P83" s="6">
        <f t="shared" si="53"/>
        <v>8.539765319426329E-2</v>
      </c>
      <c r="Q83" s="6">
        <f t="shared" si="53"/>
        <v>0.16203171574261721</v>
      </c>
      <c r="R83" s="6">
        <f t="shared" si="53"/>
        <v>9.8462140313807733E-2</v>
      </c>
      <c r="T83" s="6">
        <f t="shared" si="54"/>
        <v>0.21084646757760517</v>
      </c>
      <c r="U83" s="6">
        <f t="shared" si="54"/>
        <v>0.10266805637715271</v>
      </c>
      <c r="V83" s="6">
        <f t="shared" si="54"/>
        <v>1.3935667977185817E-2</v>
      </c>
      <c r="W83" s="6">
        <f t="shared" si="54"/>
        <v>7.3071012648499911E-2</v>
      </c>
      <c r="X83" s="6">
        <f t="shared" si="54"/>
        <v>0.1049276958104437</v>
      </c>
    </row>
    <row r="84" spans="1:24" x14ac:dyDescent="0.2">
      <c r="A84">
        <v>2013</v>
      </c>
      <c r="B84" s="6">
        <f t="shared" si="51"/>
        <v>0.12330946698488465</v>
      </c>
      <c r="C84" s="6">
        <f t="shared" si="51"/>
        <v>-2.9182879377431914E-2</v>
      </c>
      <c r="D84" s="6">
        <f t="shared" si="51"/>
        <v>4.7473200612557331E-2</v>
      </c>
      <c r="E84" s="6">
        <f t="shared" si="51"/>
        <v>8.2665670657683821E-2</v>
      </c>
      <c r="F84" s="6">
        <f t="shared" si="51"/>
        <v>5.7082335761416303E-2</v>
      </c>
      <c r="H84" s="6">
        <f t="shared" si="52"/>
        <v>7.6781609195402334E-2</v>
      </c>
      <c r="I84" s="6">
        <f t="shared" si="52"/>
        <v>-1.021118588999792E-2</v>
      </c>
      <c r="J84" s="6">
        <f t="shared" si="52"/>
        <v>1.2374779021803395E-2</v>
      </c>
      <c r="K84" s="6">
        <f t="shared" si="52"/>
        <v>-7.6536961172243179E-2</v>
      </c>
      <c r="L84" s="6">
        <f t="shared" si="52"/>
        <v>-1.3502321782489224E-2</v>
      </c>
      <c r="N84" s="6">
        <f t="shared" si="53"/>
        <v>-0.21104625056129322</v>
      </c>
      <c r="O84" s="6">
        <f t="shared" si="53"/>
        <v>-4.6909603382323306E-2</v>
      </c>
      <c r="P84" s="6">
        <f t="shared" si="53"/>
        <v>9.5495495495495408E-2</v>
      </c>
      <c r="Q84" s="6">
        <f t="shared" si="53"/>
        <v>7.8558693638409949E-2</v>
      </c>
      <c r="R84" s="6">
        <f t="shared" si="53"/>
        <v>-2.1317744459788179E-2</v>
      </c>
      <c r="T84" s="6">
        <f t="shared" si="54"/>
        <v>1.7047983571023995E-2</v>
      </c>
      <c r="U84" s="6">
        <f t="shared" si="54"/>
        <v>-3.236026604622777E-2</v>
      </c>
      <c r="V84" s="6">
        <f t="shared" si="54"/>
        <v>5.7780373367595006E-2</v>
      </c>
      <c r="W84" s="6">
        <f t="shared" si="54"/>
        <v>1.6635519372259155E-2</v>
      </c>
      <c r="X84" s="6">
        <f t="shared" si="54"/>
        <v>5.9132100043899349E-3</v>
      </c>
    </row>
    <row r="85" spans="1:24" x14ac:dyDescent="0.2">
      <c r="A85">
        <v>2014</v>
      </c>
      <c r="B85" s="6">
        <f t="shared" si="51"/>
        <v>6.4270538243626163E-2</v>
      </c>
      <c r="C85" s="6">
        <f t="shared" si="51"/>
        <v>-4.4288577154308673E-2</v>
      </c>
      <c r="D85" s="6">
        <f t="shared" si="51"/>
        <v>0.11890838206627685</v>
      </c>
      <c r="E85" s="6">
        <f t="shared" si="51"/>
        <v>0.19051465070730322</v>
      </c>
      <c r="F85" s="6">
        <f t="shared" si="51"/>
        <v>7.8635920786042313E-2</v>
      </c>
      <c r="H85" s="6">
        <f t="shared" si="52"/>
        <v>0.20794192997438077</v>
      </c>
      <c r="I85" s="6">
        <f t="shared" si="52"/>
        <v>-6.9636576787807547E-2</v>
      </c>
      <c r="J85" s="6">
        <f t="shared" si="52"/>
        <v>0.2392316647264261</v>
      </c>
      <c r="K85" s="6">
        <f t="shared" si="52"/>
        <v>8.4046209517464998E-2</v>
      </c>
      <c r="L85" s="6">
        <f t="shared" si="52"/>
        <v>9.5132499985525643E-2</v>
      </c>
      <c r="N85" s="6">
        <f t="shared" si="53"/>
        <v>-0.12805919180421177</v>
      </c>
      <c r="O85" s="6">
        <f t="shared" si="53"/>
        <v>-1.2251795521757702E-2</v>
      </c>
      <c r="P85" s="6">
        <f t="shared" si="53"/>
        <v>9.8135964912280826E-2</v>
      </c>
      <c r="Q85" s="6">
        <f t="shared" si="53"/>
        <v>-9.2907954165599937E-2</v>
      </c>
      <c r="R85" s="6">
        <f t="shared" si="53"/>
        <v>-3.7885835276100233E-2</v>
      </c>
      <c r="T85" s="6">
        <f t="shared" si="54"/>
        <v>7.6016487336786343E-2</v>
      </c>
      <c r="U85" s="6">
        <f t="shared" si="54"/>
        <v>-3.6645146459817757E-2</v>
      </c>
      <c r="V85" s="6">
        <f t="shared" si="54"/>
        <v>0.14157752225905829</v>
      </c>
      <c r="W85" s="6">
        <f t="shared" si="54"/>
        <v>5.7420214937064173E-2</v>
      </c>
      <c r="X85" s="6">
        <f t="shared" si="54"/>
        <v>4.3351760856348731E-2</v>
      </c>
    </row>
    <row r="86" spans="1:24" x14ac:dyDescent="0.2">
      <c r="A86">
        <v>2015</v>
      </c>
      <c r="B86" s="6">
        <f t="shared" si="51"/>
        <v>-6.538013641656959E-2</v>
      </c>
      <c r="C86" s="6">
        <f t="shared" si="51"/>
        <v>1.4258754455860778E-2</v>
      </c>
      <c r="D86" s="6">
        <f t="shared" si="51"/>
        <v>0.17552264808362361</v>
      </c>
      <c r="E86" s="6">
        <f t="shared" si="51"/>
        <v>0.10624597990232609</v>
      </c>
      <c r="F86" s="6">
        <f t="shared" si="51"/>
        <v>3.930057598406167E-2</v>
      </c>
      <c r="H86" s="6">
        <f t="shared" si="52"/>
        <v>0.28985507246376807</v>
      </c>
      <c r="I86" s="6">
        <f t="shared" si="52"/>
        <v>1.1340725806451513E-2</v>
      </c>
      <c r="J86" s="6">
        <f t="shared" si="52"/>
        <v>0.28558008454673578</v>
      </c>
      <c r="K86" s="6">
        <f t="shared" si="52"/>
        <v>1.9763121874912581E-2</v>
      </c>
      <c r="L86" s="6">
        <f t="shared" si="52"/>
        <v>0.12870873601624133</v>
      </c>
      <c r="N86" s="6">
        <f t="shared" si="53"/>
        <v>0.42819843342036545</v>
      </c>
      <c r="O86" s="6">
        <f t="shared" si="53"/>
        <v>1.2831479897348341E-2</v>
      </c>
      <c r="P86" s="6">
        <f t="shared" si="53"/>
        <v>-0.12131802296555161</v>
      </c>
      <c r="Q86" s="6">
        <f t="shared" si="53"/>
        <v>0.18999999999999995</v>
      </c>
      <c r="R86" s="6">
        <f t="shared" si="53"/>
        <v>9.7005869762058161E-2</v>
      </c>
      <c r="T86" s="6">
        <f t="shared" si="54"/>
        <v>0.16294291898253221</v>
      </c>
      <c r="U86" s="6">
        <f t="shared" si="54"/>
        <v>1.2879040355245897E-2</v>
      </c>
      <c r="V86" s="6">
        <f t="shared" si="54"/>
        <v>8.4115743949434885E-2</v>
      </c>
      <c r="W86" s="6">
        <f t="shared" si="54"/>
        <v>9.7259767649793938E-2</v>
      </c>
      <c r="X86" s="6">
        <f t="shared" si="54"/>
        <v>8.7959450628726898E-2</v>
      </c>
    </row>
    <row r="87" spans="1:24" x14ac:dyDescent="0.2">
      <c r="A87">
        <v>2016</v>
      </c>
      <c r="B87" s="6">
        <f t="shared" si="51"/>
        <v>0.12691349234603067</v>
      </c>
      <c r="C87" s="6">
        <f t="shared" si="51"/>
        <v>5.044449038660348E-2</v>
      </c>
      <c r="D87" s="6">
        <f t="shared" si="51"/>
        <v>8.4846239347906804E-2</v>
      </c>
      <c r="E87" s="6">
        <f t="shared" si="51"/>
        <v>2.8303538624684599E-2</v>
      </c>
      <c r="F87" s="6">
        <f t="shared" si="51"/>
        <v>6.8274854846833044E-2</v>
      </c>
      <c r="H87" s="6">
        <f t="shared" si="52"/>
        <v>0.37284187448616057</v>
      </c>
      <c r="I87" s="6">
        <f t="shared" si="52"/>
        <v>9.7931721903812496E-2</v>
      </c>
      <c r="J87" s="6">
        <f t="shared" si="52"/>
        <v>9.9013518450858484E-2</v>
      </c>
      <c r="K87" s="6">
        <f t="shared" si="52"/>
        <v>3.2090175722131686E-2</v>
      </c>
      <c r="L87" s="6">
        <f t="shared" si="52"/>
        <v>0.16952780653229849</v>
      </c>
      <c r="N87" s="6">
        <f t="shared" si="53"/>
        <v>0.45658135283363821</v>
      </c>
      <c r="O87" s="6">
        <f t="shared" si="53"/>
        <v>2.1959459459459429E-2</v>
      </c>
      <c r="P87" s="6">
        <f t="shared" si="53"/>
        <v>-7.6136363636363558E-2</v>
      </c>
      <c r="Q87" s="6">
        <f t="shared" si="53"/>
        <v>6.4481747801044431E-2</v>
      </c>
      <c r="R87" s="6">
        <f t="shared" si="53"/>
        <v>9.6378568534890796E-2</v>
      </c>
      <c r="T87" s="6">
        <f t="shared" si="54"/>
        <v>0.30662437740030679</v>
      </c>
      <c r="U87" s="6">
        <f t="shared" si="54"/>
        <v>4.9356337056935207E-2</v>
      </c>
      <c r="V87" s="6">
        <f t="shared" si="54"/>
        <v>3.5665573492727143E-2</v>
      </c>
      <c r="W87" s="6">
        <f t="shared" si="54"/>
        <v>4.0771040782440648E-2</v>
      </c>
      <c r="X87" s="6">
        <f t="shared" si="54"/>
        <v>0.11277150613983977</v>
      </c>
    </row>
    <row r="88" spans="1:24" x14ac:dyDescent="0.2">
      <c r="A88">
        <v>2017</v>
      </c>
      <c r="B88" s="6">
        <f t="shared" si="51"/>
        <v>0.23187490127941857</v>
      </c>
      <c r="C88" s="6">
        <f t="shared" si="51"/>
        <v>5.7075378862428527E-2</v>
      </c>
      <c r="D88" s="6">
        <f t="shared" si="51"/>
        <v>-5.7377049180327822E-2</v>
      </c>
      <c r="E88" s="6">
        <f t="shared" si="51"/>
        <v>4.5503468478971243E-2</v>
      </c>
      <c r="F88" s="6">
        <f t="shared" si="51"/>
        <v>8.8612254584560679E-2</v>
      </c>
      <c r="H88" s="6">
        <f t="shared" si="52"/>
        <v>0.28625611338456936</v>
      </c>
      <c r="I88" s="6">
        <f t="shared" si="52"/>
        <v>0.22151611438946883</v>
      </c>
      <c r="J88" s="6">
        <f t="shared" si="52"/>
        <v>0.18384308510638303</v>
      </c>
      <c r="K88" s="6">
        <f t="shared" si="52"/>
        <v>6.3047401666755043E-2</v>
      </c>
      <c r="L88" s="6">
        <f t="shared" si="52"/>
        <v>0.19512908212715185</v>
      </c>
      <c r="N88" s="6">
        <f t="shared" si="53"/>
        <v>0.33605271415123927</v>
      </c>
      <c r="O88" s="6">
        <f t="shared" si="53"/>
        <v>8.5950413223140565E-2</v>
      </c>
      <c r="P88" s="6">
        <f t="shared" si="53"/>
        <v>1.2300123001229846E-3</v>
      </c>
      <c r="Q88" s="6">
        <f t="shared" si="53"/>
        <v>-7.999999999999996E-2</v>
      </c>
      <c r="R88" s="6">
        <f t="shared" si="53"/>
        <v>8.0830053518740286E-2</v>
      </c>
      <c r="T88" s="6">
        <f t="shared" si="54"/>
        <v>0.28187509782153986</v>
      </c>
      <c r="U88" s="6">
        <f t="shared" si="54"/>
        <v>0.11287032589800616</v>
      </c>
      <c r="V88" s="6">
        <f t="shared" si="54"/>
        <v>4.6691482503298243E-2</v>
      </c>
      <c r="W88" s="6">
        <f t="shared" si="54"/>
        <v>1.2120802994303403E-2</v>
      </c>
      <c r="X88" s="6">
        <f t="shared" si="54"/>
        <v>0.12526499562538507</v>
      </c>
    </row>
    <row r="89" spans="1:24" x14ac:dyDescent="0.2">
      <c r="A89">
        <v>2018</v>
      </c>
      <c r="B89" s="6">
        <f t="shared" si="51"/>
        <v>2.9875625080138413E-2</v>
      </c>
      <c r="C89" s="6">
        <f t="shared" si="51"/>
        <v>2.8672500465462658E-2</v>
      </c>
      <c r="D89" s="6">
        <f t="shared" si="51"/>
        <v>2.0289855072463725E-2</v>
      </c>
      <c r="E89" s="6">
        <f t="shared" si="51"/>
        <v>9.9197400614734255E-2</v>
      </c>
      <c r="F89" s="6">
        <f t="shared" si="51"/>
        <v>5.1160733697398264E-2</v>
      </c>
      <c r="H89" s="6">
        <f t="shared" si="52"/>
        <v>-7.7597578955534985E-4</v>
      </c>
      <c r="I89" s="6">
        <f t="shared" si="52"/>
        <v>2.5641025641025772E-2</v>
      </c>
      <c r="J89" s="6">
        <f t="shared" si="52"/>
        <v>0.15164279696714411</v>
      </c>
      <c r="K89" s="6">
        <f t="shared" si="52"/>
        <v>0.10990300473117243</v>
      </c>
      <c r="L89" s="6">
        <f t="shared" si="52"/>
        <v>5.1888863196908774E-2</v>
      </c>
      <c r="N89" s="6">
        <f t="shared" si="53"/>
        <v>0.11930483795209024</v>
      </c>
      <c r="O89" s="6">
        <f t="shared" si="53"/>
        <v>-4.7564687975646947E-2</v>
      </c>
      <c r="P89" s="6">
        <f t="shared" si="53"/>
        <v>1.4742014742014531E-2</v>
      </c>
      <c r="Q89" s="6">
        <f t="shared" si="53"/>
        <v>4.9999999999999822E-2</v>
      </c>
      <c r="R89" s="6">
        <f t="shared" si="53"/>
        <v>3.1896867694983788E-2</v>
      </c>
      <c r="T89" s="6">
        <f t="shared" si="54"/>
        <v>3.6969573276145029E-2</v>
      </c>
      <c r="U89" s="6">
        <f t="shared" si="54"/>
        <v>-5.1539242146533271E-3</v>
      </c>
      <c r="V89" s="6">
        <f t="shared" si="54"/>
        <v>7.2002455144918098E-2</v>
      </c>
      <c r="W89" s="6">
        <f t="shared" si="54"/>
        <v>8.9045268869343941E-2</v>
      </c>
      <c r="X89" s="6">
        <f t="shared" si="54"/>
        <v>4.554152254504773E-2</v>
      </c>
    </row>
    <row r="90" spans="1:24" x14ac:dyDescent="0.2">
      <c r="A90">
        <v>2019</v>
      </c>
      <c r="B90" s="6">
        <f t="shared" si="51"/>
        <v>-5.2290836653386297E-2</v>
      </c>
      <c r="C90" s="6">
        <f t="shared" si="51"/>
        <v>2.2986425339366567E-2</v>
      </c>
      <c r="D90" s="6">
        <f t="shared" si="51"/>
        <v>0.14772727272727271</v>
      </c>
      <c r="E90" s="6">
        <f t="shared" si="51"/>
        <v>9.6423995875949409E-2</v>
      </c>
      <c r="F90" s="6">
        <f t="shared" si="51"/>
        <v>3.792503701344252E-2</v>
      </c>
      <c r="H90" s="6">
        <f t="shared" si="52"/>
        <v>-0.13605653490719882</v>
      </c>
      <c r="I90" s="6">
        <f t="shared" si="52"/>
        <v>0.14239130434782621</v>
      </c>
      <c r="J90" s="6">
        <f t="shared" si="52"/>
        <v>8.6808095586442535E-2</v>
      </c>
      <c r="K90" s="6">
        <f t="shared" si="52"/>
        <v>0.11000888528978403</v>
      </c>
      <c r="L90" s="6">
        <f t="shared" si="52"/>
        <v>1.1727000774154117E-2</v>
      </c>
      <c r="N90" s="6">
        <f t="shared" si="53"/>
        <v>0.21905161561057507</v>
      </c>
      <c r="O90" s="6">
        <f t="shared" si="53"/>
        <v>8.3899320815019607E-3</v>
      </c>
      <c r="P90" s="6">
        <f t="shared" si="53"/>
        <v>-4.17675544794186E-2</v>
      </c>
      <c r="Q90" s="6">
        <f t="shared" si="53"/>
        <v>0</v>
      </c>
      <c r="R90" s="6">
        <f t="shared" si="53"/>
        <v>6.4855646639289777E-2</v>
      </c>
      <c r="T90" s="6">
        <f t="shared" si="54"/>
        <v>-1.9702300203802259E-2</v>
      </c>
      <c r="U90" s="6">
        <f t="shared" si="54"/>
        <v>5.2280801846158242E-2</v>
      </c>
      <c r="V90" s="6">
        <f t="shared" si="54"/>
        <v>6.9857180302743904E-2</v>
      </c>
      <c r="W90" s="6">
        <f t="shared" si="54"/>
        <v>7.4898946724474058E-2</v>
      </c>
      <c r="X90" s="6">
        <f t="shared" si="54"/>
        <v>3.5784962438234036E-2</v>
      </c>
    </row>
    <row r="91" spans="1:24" x14ac:dyDescent="0.2">
      <c r="A91">
        <v>2020</v>
      </c>
      <c r="B91" s="6">
        <f t="shared" si="51"/>
        <v>-4.4140830267997866E-2</v>
      </c>
      <c r="C91" s="6">
        <f t="shared" si="51"/>
        <v>-4.564755838641199E-2</v>
      </c>
      <c r="D91" s="6">
        <f t="shared" si="51"/>
        <v>0.13830445544554459</v>
      </c>
      <c r="E91" s="6">
        <f t="shared" si="51"/>
        <v>1.928152247971715E-3</v>
      </c>
      <c r="F91" s="6">
        <f t="shared" si="51"/>
        <v>-4.9946090053970549E-3</v>
      </c>
      <c r="H91" s="6">
        <f t="shared" si="52"/>
        <v>-4.3146067415730349E-2</v>
      </c>
      <c r="I91" s="6">
        <f t="shared" si="52"/>
        <v>8.3571202029812719E-2</v>
      </c>
      <c r="J91" s="6">
        <f t="shared" si="52"/>
        <v>3.1859995512676598E-2</v>
      </c>
      <c r="K91" s="6">
        <f t="shared" si="52"/>
        <v>0.10755684351315198</v>
      </c>
      <c r="L91" s="6">
        <f t="shared" si="52"/>
        <v>3.9376897207562322E-2</v>
      </c>
      <c r="N91" s="6">
        <f t="shared" si="53"/>
        <v>7.6764199655765974E-2</v>
      </c>
      <c r="O91" s="6">
        <f t="shared" si="53"/>
        <v>-3.3676703645005857E-3</v>
      </c>
      <c r="P91" s="6">
        <f t="shared" si="53"/>
        <v>-2.5900189513582084E-2</v>
      </c>
      <c r="Q91" s="6">
        <f t="shared" si="53"/>
        <v>8.0000000000000293E-2</v>
      </c>
      <c r="R91" s="6">
        <f t="shared" si="53"/>
        <v>4.3631525797519277E-2</v>
      </c>
      <c r="T91" s="6">
        <f t="shared" si="54"/>
        <v>-4.4090395208667976E-3</v>
      </c>
      <c r="U91" s="6">
        <f t="shared" si="54"/>
        <v>1.2634467495979074E-2</v>
      </c>
      <c r="V91" s="6">
        <f t="shared" si="54"/>
        <v>5.1341617349765389E-2</v>
      </c>
      <c r="W91" s="6">
        <f t="shared" si="54"/>
        <v>6.2721526221987123E-2</v>
      </c>
      <c r="X91" s="6">
        <f>+X67/X66-1</f>
        <v>2.7140332767554787E-2</v>
      </c>
    </row>
    <row r="92" spans="1:24" x14ac:dyDescent="0.2">
      <c r="A92">
        <v>2021</v>
      </c>
      <c r="B92" s="6">
        <f t="shared" si="51"/>
        <v>2.1165475536008671E-2</v>
      </c>
      <c r="C92" s="6">
        <f t="shared" si="51"/>
        <v>5.4134223210975163E-2</v>
      </c>
      <c r="D92" s="6">
        <f t="shared" si="51"/>
        <v>-7.6107637945094231E-3</v>
      </c>
      <c r="E92" s="6">
        <f t="shared" si="51"/>
        <v>3.3352866607825327E-2</v>
      </c>
      <c r="F92" s="6">
        <f t="shared" si="51"/>
        <v>2.8400068958865488E-2</v>
      </c>
      <c r="H92" s="6">
        <f t="shared" si="52"/>
        <v>0.16636918741193041</v>
      </c>
      <c r="I92" s="6">
        <f t="shared" si="52"/>
        <v>1.8439923898726729E-2</v>
      </c>
      <c r="J92" s="6">
        <f t="shared" si="52"/>
        <v>6.0447923461622199E-2</v>
      </c>
      <c r="K92" s="6">
        <f t="shared" si="52"/>
        <v>-4.0903144354890286E-2</v>
      </c>
      <c r="L92" s="6">
        <f t="shared" si="52"/>
        <v>5.2348391435937724E-2</v>
      </c>
      <c r="N92" s="6">
        <f t="shared" si="53"/>
        <v>-7.3529411764705621E-3</v>
      </c>
      <c r="O92" s="6">
        <f t="shared" si="53"/>
        <v>0.2039355992844365</v>
      </c>
      <c r="P92" s="6">
        <f t="shared" si="53"/>
        <v>3.2425421530479781E-2</v>
      </c>
      <c r="Q92" s="6">
        <f t="shared" si="53"/>
        <v>7.0000000000000062E-2</v>
      </c>
      <c r="R92" s="6">
        <f t="shared" si="53"/>
        <v>7.7572933264706823E-2</v>
      </c>
      <c r="T92" s="6">
        <f t="shared" si="54"/>
        <v>6.7500191255913888E-2</v>
      </c>
      <c r="U92" s="6">
        <f t="shared" si="54"/>
        <v>0.10033510685630453</v>
      </c>
      <c r="V92" s="6">
        <f t="shared" si="54"/>
        <v>3.0965983354709126E-2</v>
      </c>
      <c r="W92" s="6">
        <f t="shared" si="54"/>
        <v>1.3051362422144663E-2</v>
      </c>
      <c r="X92" s="6">
        <f t="shared" si="54"/>
        <v>5.3228130154385767E-2</v>
      </c>
    </row>
    <row r="93" spans="1:24" x14ac:dyDescent="0.2">
      <c r="A93">
        <v>2022</v>
      </c>
      <c r="B93" s="6">
        <f t="shared" si="51"/>
        <v>0.10780619111709289</v>
      </c>
      <c r="C93" s="6">
        <f t="shared" si="51"/>
        <v>0.19961308476960937</v>
      </c>
      <c r="D93" s="6">
        <f t="shared" si="51"/>
        <v>-0.10435497124075588</v>
      </c>
      <c r="E93" s="6">
        <f t="shared" si="51"/>
        <v>0.1194081648936951</v>
      </c>
      <c r="F93" s="6">
        <f t="shared" si="51"/>
        <v>0.10249095702409683</v>
      </c>
      <c r="H93" s="6">
        <f t="shared" si="52"/>
        <v>0.26224226804123707</v>
      </c>
      <c r="I93" s="6">
        <f t="shared" si="52"/>
        <v>0.3264836901853716</v>
      </c>
      <c r="J93" s="6">
        <f t="shared" si="52"/>
        <v>3.5062538445765457E-2</v>
      </c>
      <c r="K93" s="6">
        <f t="shared" si="52"/>
        <v>0.10554580487618748</v>
      </c>
      <c r="L93" s="6">
        <f t="shared" si="52"/>
        <v>0.19592291481937818</v>
      </c>
      <c r="N93" s="6">
        <f t="shared" si="53"/>
        <v>0.1181964573268921</v>
      </c>
      <c r="O93" s="6">
        <f t="shared" si="53"/>
        <v>0.22585438335809815</v>
      </c>
      <c r="P93" s="6">
        <f t="shared" si="53"/>
        <v>-3.1407035175879394E-2</v>
      </c>
      <c r="Q93" s="6">
        <f t="shared" si="53"/>
        <v>0.21999999999999975</v>
      </c>
      <c r="R93" s="6">
        <f t="shared" si="53"/>
        <v>0.16690804898137235</v>
      </c>
      <c r="T93" s="6">
        <f t="shared" si="54"/>
        <v>0.17670998999474929</v>
      </c>
      <c r="U93" s="6">
        <f t="shared" si="54"/>
        <v>0.25118895273112196</v>
      </c>
      <c r="V93" s="6">
        <f t="shared" si="54"/>
        <v>-2.5612210156507942E-2</v>
      </c>
      <c r="W93" s="6">
        <f t="shared" si="54"/>
        <v>0.14184237086084117</v>
      </c>
      <c r="X93" s="6">
        <f t="shared" si="54"/>
        <v>0.15953783871227167</v>
      </c>
    </row>
    <row r="94" spans="1:24" x14ac:dyDescent="0.2">
      <c r="A94">
        <v>2023</v>
      </c>
      <c r="B94" s="6">
        <f t="shared" si="51"/>
        <v>1.7737820434940987E-2</v>
      </c>
      <c r="C94" s="6">
        <f t="shared" si="51"/>
        <v>0.10555637003371943</v>
      </c>
      <c r="D94" s="6">
        <f t="shared" si="51"/>
        <v>-2.4464831804282827E-3</v>
      </c>
      <c r="E94" s="6">
        <f t="shared" si="51"/>
        <v>-5.8118859301181658E-5</v>
      </c>
      <c r="F94" s="6">
        <f t="shared" si="51"/>
        <v>2.9424001118105281E-2</v>
      </c>
      <c r="H94" s="6">
        <f t="shared" si="52"/>
        <v>-0.20973711077080137</v>
      </c>
      <c r="I94" s="6">
        <f t="shared" si="52"/>
        <v>7.48564619217853E-2</v>
      </c>
      <c r="J94" s="6">
        <f t="shared" si="52"/>
        <v>-0.14203645007923926</v>
      </c>
      <c r="K94" s="6">
        <f t="shared" si="52"/>
        <v>0.11584887101923202</v>
      </c>
      <c r="L94" s="6">
        <f t="shared" si="52"/>
        <v>-4.7430135456210665E-2</v>
      </c>
      <c r="N94" s="6">
        <f t="shared" si="53"/>
        <v>-0.15711405529953926</v>
      </c>
      <c r="O94" s="6">
        <f t="shared" si="53"/>
        <v>-7.9595959595959664E-2</v>
      </c>
      <c r="P94" s="6">
        <f t="shared" si="53"/>
        <v>9.7276264591439343E-3</v>
      </c>
      <c r="Q94" s="6">
        <f t="shared" si="53"/>
        <v>7.0000000000000062E-2</v>
      </c>
      <c r="R94" s="6">
        <f t="shared" si="53"/>
        <v>-5.6902644634311383E-2</v>
      </c>
      <c r="T94" s="6">
        <f t="shared" si="54"/>
        <v>-0.14011791920964278</v>
      </c>
      <c r="U94" s="6">
        <f t="shared" si="54"/>
        <v>1.7726655895531129E-2</v>
      </c>
      <c r="V94" s="6">
        <f t="shared" si="54"/>
        <v>-6.601264590943956E-2</v>
      </c>
      <c r="W94" s="6">
        <f t="shared" si="54"/>
        <v>6.3286696716151392E-2</v>
      </c>
      <c r="X94" s="6">
        <f t="shared" si="54"/>
        <v>-2.938957099774886E-2</v>
      </c>
    </row>
    <row r="95" spans="1:24" s="1" customFormat="1" ht="15" x14ac:dyDescent="0.25">
      <c r="A95" s="5">
        <v>2024</v>
      </c>
      <c r="B95" s="4">
        <f t="shared" si="51"/>
        <v>-0.20687596991763157</v>
      </c>
      <c r="C95" s="4">
        <f t="shared" si="51"/>
        <v>-0.13857578570481377</v>
      </c>
      <c r="D95" s="4">
        <f t="shared" si="51"/>
        <v>-3.9239730226854674E-2</v>
      </c>
      <c r="E95" s="4">
        <f t="shared" si="51"/>
        <v>5.0245447709055258E-2</v>
      </c>
      <c r="F95" s="4">
        <f t="shared" si="51"/>
        <v>-7.876254809131189E-2</v>
      </c>
      <c r="H95" s="4">
        <f t="shared" si="52"/>
        <v>-0.44658861526039562</v>
      </c>
      <c r="I95" s="4">
        <f t="shared" si="52"/>
        <v>-7.4279379157428105E-2</v>
      </c>
      <c r="J95" s="4">
        <f t="shared" si="52"/>
        <v>-6.8113599630570287E-2</v>
      </c>
      <c r="K95" s="4">
        <f t="shared" si="52"/>
        <v>6.1402016578003149E-2</v>
      </c>
      <c r="L95" s="4">
        <f>+L71/L70-1</f>
        <v>-0.14578679228117697</v>
      </c>
      <c r="M95" s="5"/>
      <c r="N95" s="4">
        <f t="shared" si="53"/>
        <v>-0.24961558175294718</v>
      </c>
      <c r="O95" s="4">
        <f t="shared" si="53"/>
        <v>-0.13169446883230895</v>
      </c>
      <c r="P95" s="4">
        <f t="shared" si="53"/>
        <v>-0.20423892100192664</v>
      </c>
      <c r="Q95" s="4">
        <f t="shared" si="53"/>
        <v>0.12999999999999989</v>
      </c>
      <c r="R95" s="4">
        <f t="shared" si="53"/>
        <v>-8.923823638583861E-2</v>
      </c>
      <c r="T95" s="4">
        <f t="shared" si="54"/>
        <v>-0.32013546854181418</v>
      </c>
      <c r="U95" s="4">
        <f t="shared" si="54"/>
        <v>-0.11306470716373318</v>
      </c>
      <c r="V95" s="4">
        <f t="shared" si="54"/>
        <v>-9.1739215853557599E-2</v>
      </c>
      <c r="W95" s="4">
        <f t="shared" si="54"/>
        <v>7.8184495874810356E-2</v>
      </c>
      <c r="X95" s="4">
        <f t="shared" si="54"/>
        <v>-0.10837735330645981</v>
      </c>
    </row>
    <row r="96" spans="1:24" x14ac:dyDescent="0.2">
      <c r="A96" s="16">
        <v>2025</v>
      </c>
      <c r="B96" s="19">
        <f t="shared" si="51"/>
        <v>-0.15909090909090906</v>
      </c>
      <c r="C96" s="19">
        <f t="shared" si="51"/>
        <v>-0.11961206896551724</v>
      </c>
      <c r="D96" s="19">
        <f t="shared" si="51"/>
        <v>-8.5513720485003164E-2</v>
      </c>
      <c r="E96" s="19">
        <f t="shared" si="51"/>
        <v>8.7923559171494414E-3</v>
      </c>
      <c r="F96" s="19">
        <f t="shared" si="51"/>
        <v>-7.2453275678323603E-2</v>
      </c>
      <c r="H96" s="19">
        <f t="shared" si="52"/>
        <v>9.8920338488473591E-2</v>
      </c>
      <c r="I96" s="19">
        <f t="shared" si="52"/>
        <v>-9.8965704953728806E-2</v>
      </c>
      <c r="J96" s="19">
        <f t="shared" si="52"/>
        <v>-1.4122893954410354E-2</v>
      </c>
      <c r="K96" s="19">
        <f t="shared" si="52"/>
        <v>6.1754063189795039E-2</v>
      </c>
      <c r="L96" s="19">
        <f t="shared" si="52"/>
        <v>1.6557999698241899E-2</v>
      </c>
      <c r="M96" s="16"/>
      <c r="N96" s="19">
        <f t="shared" si="53"/>
        <v>-0.14754098360655732</v>
      </c>
      <c r="O96" s="19">
        <f t="shared" si="53"/>
        <v>-0.14610717896865522</v>
      </c>
      <c r="P96" s="19">
        <f t="shared" si="53"/>
        <v>-0.24213075060532685</v>
      </c>
      <c r="Q96" s="19">
        <f t="shared" si="53"/>
        <v>8.0000000000000071E-2</v>
      </c>
      <c r="R96" s="19">
        <f t="shared" si="53"/>
        <v>-6.5588324820699428E-2</v>
      </c>
      <c r="T96" s="19">
        <f t="shared" si="54"/>
        <v>-6.7386116218241976E-2</v>
      </c>
      <c r="U96" s="19">
        <f t="shared" si="54"/>
        <v>-0.12175028675016963</v>
      </c>
      <c r="V96" s="19">
        <f t="shared" si="54"/>
        <v>-8.6745682765954513E-2</v>
      </c>
      <c r="W96" s="19">
        <f t="shared" si="54"/>
        <v>5.1065801413656242E-2</v>
      </c>
      <c r="X96" s="19">
        <f t="shared" si="54"/>
        <v>-3.6769918175145189E-2</v>
      </c>
    </row>
    <row r="97" spans="1:24" x14ac:dyDescent="0.2">
      <c r="A97" s="16">
        <v>2026</v>
      </c>
      <c r="B97" s="19">
        <f t="shared" si="51"/>
        <v>0.15750850187936294</v>
      </c>
      <c r="C97" s="19">
        <f t="shared" si="51"/>
        <v>4.3014513026752965E-2</v>
      </c>
      <c r="D97" s="19">
        <f t="shared" si="51"/>
        <v>0.1301465457083042</v>
      </c>
      <c r="E97" s="19">
        <f t="shared" si="51"/>
        <v>5.200780501790625E-2</v>
      </c>
      <c r="F97" s="19">
        <f t="shared" si="51"/>
        <v>8.1735068396131982E-2</v>
      </c>
      <c r="H97" s="19">
        <f t="shared" si="52"/>
        <v>0.32328730748805112</v>
      </c>
      <c r="I97" s="19">
        <f t="shared" si="52"/>
        <v>-3.6007733204446613E-2</v>
      </c>
      <c r="J97" s="19">
        <f t="shared" si="52"/>
        <v>2.1362151294294973E-2</v>
      </c>
      <c r="K97" s="19">
        <f t="shared" si="52"/>
        <v>7.972581658744704E-2</v>
      </c>
      <c r="L97" s="19">
        <f t="shared" si="52"/>
        <v>9.8481212728507295E-2</v>
      </c>
      <c r="M97" s="16"/>
      <c r="N97" s="19">
        <f t="shared" si="53"/>
        <v>0.19123931623931623</v>
      </c>
      <c r="O97" s="19">
        <f t="shared" si="53"/>
        <v>7.2034734556936986E-2</v>
      </c>
      <c r="P97" s="19">
        <f t="shared" si="53"/>
        <v>0.17571884984025554</v>
      </c>
      <c r="Q97" s="19">
        <f t="shared" si="53"/>
        <v>4.0000000000000258E-2</v>
      </c>
      <c r="R97" s="19">
        <f t="shared" si="53"/>
        <v>8.8672067589279591E-2</v>
      </c>
      <c r="T97" s="19">
        <f t="shared" si="54"/>
        <v>0.23436740190340277</v>
      </c>
      <c r="U97" s="19">
        <f t="shared" si="54"/>
        <v>2.3320490149632667E-2</v>
      </c>
      <c r="V97" s="19">
        <f t="shared" si="54"/>
        <v>8.5598169734512286E-2</v>
      </c>
      <c r="W97" s="19">
        <f t="shared" si="54"/>
        <v>5.8839982707871608E-2</v>
      </c>
      <c r="X97" s="19">
        <f t="shared" si="54"/>
        <v>9.0552573137872461E-2</v>
      </c>
    </row>
    <row r="98" spans="1:24" x14ac:dyDescent="0.2">
      <c r="A98" s="21"/>
      <c r="B98" s="22"/>
      <c r="C98" s="22"/>
      <c r="D98" s="22"/>
      <c r="E98" s="22"/>
      <c r="F98" s="22"/>
      <c r="H98" s="22"/>
      <c r="I98" s="22"/>
      <c r="J98" s="22"/>
      <c r="K98" s="22"/>
      <c r="L98" s="22"/>
      <c r="M98" s="21"/>
      <c r="N98" s="22"/>
      <c r="O98" s="22"/>
      <c r="P98" s="22"/>
      <c r="Q98" s="22"/>
      <c r="R98" s="22"/>
      <c r="T98" s="22"/>
      <c r="U98" s="22"/>
      <c r="V98" s="22"/>
      <c r="W98" s="22"/>
      <c r="X98" s="22"/>
    </row>
    <row r="99" spans="1:24" ht="15" x14ac:dyDescent="0.25">
      <c r="A99" s="1" t="s">
        <v>0</v>
      </c>
      <c r="M99" s="1"/>
    </row>
    <row r="100" spans="1:24" x14ac:dyDescent="0.2">
      <c r="A100" s="23" t="s">
        <v>1</v>
      </c>
      <c r="B100" s="24">
        <f>+(B73/B71)^(1/2)-1</f>
        <v>-1.3410205792235619E-2</v>
      </c>
      <c r="C100" s="24">
        <f t="shared" ref="C100:F100" si="55">+(C73/C71)^(1/2)-1</f>
        <v>-4.1742524598653796E-2</v>
      </c>
      <c r="D100" s="24">
        <f t="shared" si="55"/>
        <v>1.6613746656768624E-2</v>
      </c>
      <c r="E100" s="24">
        <f t="shared" si="55"/>
        <v>3.0173496100168062E-2</v>
      </c>
      <c r="F100" s="24">
        <f t="shared" si="55"/>
        <v>1.6785009546309571E-3</v>
      </c>
      <c r="G100" s="20"/>
      <c r="H100" s="24">
        <f t="shared" ref="H100:L100" si="56">+(H73/H71)^(1/2)-1</f>
        <v>0.20589690100865177</v>
      </c>
      <c r="I100" s="24">
        <f t="shared" si="56"/>
        <v>-6.8018190873776474E-2</v>
      </c>
      <c r="J100" s="24">
        <f t="shared" si="56"/>
        <v>3.462785529447121E-3</v>
      </c>
      <c r="K100" s="24">
        <f t="shared" si="56"/>
        <v>7.0702233533040282E-2</v>
      </c>
      <c r="L100" s="24">
        <f t="shared" si="56"/>
        <v>5.6726011943204702E-2</v>
      </c>
      <c r="M100" s="41"/>
      <c r="N100" s="24">
        <f t="shared" ref="N100:R100" si="57">+(N73/N71)^(1/2)-1</f>
        <v>7.7116134145545079E-3</v>
      </c>
      <c r="O100" s="24">
        <f t="shared" si="57"/>
        <v>-4.3233171700433615E-2</v>
      </c>
      <c r="P100" s="24">
        <f t="shared" si="57"/>
        <v>-5.6050233207506461E-2</v>
      </c>
      <c r="Q100" s="24">
        <f t="shared" si="57"/>
        <v>5.9811303959341755E-2</v>
      </c>
      <c r="R100" s="24">
        <f t="shared" si="57"/>
        <v>8.5969910707703878E-3</v>
      </c>
      <c r="S100" s="20"/>
      <c r="T100" s="24">
        <f>+(T73/T71)^(1/2)-1</f>
        <v>7.2934376699120618E-2</v>
      </c>
      <c r="U100" s="24">
        <f t="shared" ref="U100:X100" si="58">+(U73/U71)^(1/2)-1</f>
        <v>-5.1985798082860635E-2</v>
      </c>
      <c r="V100" s="24">
        <f t="shared" si="58"/>
        <v>-4.295618523539213E-3</v>
      </c>
      <c r="W100" s="24">
        <f t="shared" si="58"/>
        <v>5.4945730828686257E-2</v>
      </c>
      <c r="X100" s="24">
        <f t="shared" si="58"/>
        <v>2.4916115717720011E-2</v>
      </c>
    </row>
    <row r="102" spans="1:24" x14ac:dyDescent="0.2">
      <c r="N102" s="3"/>
      <c r="T102" s="3"/>
    </row>
    <row r="103" spans="1:24" x14ac:dyDescent="0.2">
      <c r="N103" s="3"/>
      <c r="T103" s="3"/>
    </row>
    <row r="104" spans="1:24" x14ac:dyDescent="0.2">
      <c r="D104" s="11"/>
      <c r="N104" s="3"/>
      <c r="T104" s="3"/>
    </row>
    <row r="105" spans="1:24" x14ac:dyDescent="0.2">
      <c r="D105" s="11"/>
    </row>
    <row r="106" spans="1:24" x14ac:dyDescent="0.2">
      <c r="B106" s="6"/>
      <c r="C106" s="6"/>
      <c r="D106" s="6"/>
      <c r="E106" s="6"/>
    </row>
    <row r="107" spans="1:24" x14ac:dyDescent="0.2">
      <c r="B107" s="6"/>
      <c r="C107" s="6"/>
      <c r="D107" s="6"/>
      <c r="E107" s="6"/>
    </row>
    <row r="108" spans="1:24" x14ac:dyDescent="0.2">
      <c r="B108" s="6"/>
      <c r="C108" s="6"/>
      <c r="D108" s="6"/>
      <c r="E108" s="6"/>
    </row>
    <row r="109" spans="1:24" x14ac:dyDescent="0.2">
      <c r="B109" s="6"/>
      <c r="C109" s="6"/>
      <c r="D109" s="6"/>
      <c r="E109" s="6"/>
    </row>
    <row r="110" spans="1:24" x14ac:dyDescent="0.2">
      <c r="B110" s="6"/>
      <c r="C110" s="6"/>
      <c r="D110" s="6"/>
      <c r="E110" s="6"/>
    </row>
    <row r="111" spans="1:24" x14ac:dyDescent="0.2">
      <c r="C111" s="11"/>
    </row>
    <row r="112" spans="1:24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  <row r="127" spans="3:3" x14ac:dyDescent="0.2">
      <c r="C127" s="11"/>
    </row>
    <row r="128" spans="3:3" x14ac:dyDescent="0.2">
      <c r="C128" s="11"/>
    </row>
    <row r="129" spans="3:3" x14ac:dyDescent="0.2">
      <c r="C129" s="11"/>
    </row>
    <row r="130" spans="3:3" x14ac:dyDescent="0.2">
      <c r="C130" s="11"/>
    </row>
    <row r="131" spans="3:3" x14ac:dyDescent="0.2">
      <c r="C131" s="11"/>
    </row>
    <row r="132" spans="3:3" x14ac:dyDescent="0.2">
      <c r="C132" s="11"/>
    </row>
    <row r="133" spans="3:3" x14ac:dyDescent="0.2">
      <c r="C133" s="11"/>
    </row>
    <row r="134" spans="3:3" x14ac:dyDescent="0.2">
      <c r="C134" s="11"/>
    </row>
    <row r="135" spans="3:3" x14ac:dyDescent="0.2">
      <c r="C135" s="11"/>
    </row>
    <row r="136" spans="3:3" x14ac:dyDescent="0.2">
      <c r="C136" s="11"/>
    </row>
    <row r="137" spans="3:3" x14ac:dyDescent="0.2">
      <c r="C137" s="11"/>
    </row>
    <row r="138" spans="3:3" x14ac:dyDescent="0.2">
      <c r="C138" s="11"/>
    </row>
    <row r="139" spans="3:3" x14ac:dyDescent="0.2">
      <c r="C139" s="11"/>
    </row>
    <row r="140" spans="3:3" x14ac:dyDescent="0.2">
      <c r="C140" s="11"/>
    </row>
    <row r="141" spans="3:3" x14ac:dyDescent="0.2">
      <c r="C141" s="11"/>
    </row>
    <row r="142" spans="3:3" x14ac:dyDescent="0.2">
      <c r="C142" s="11"/>
    </row>
    <row r="143" spans="3:3" x14ac:dyDescent="0.2">
      <c r="C143" s="11"/>
    </row>
    <row r="144" spans="3:3" x14ac:dyDescent="0.2">
      <c r="C144" s="11"/>
    </row>
    <row r="145" spans="3:3" x14ac:dyDescent="0.2">
      <c r="C145" s="11"/>
    </row>
    <row r="146" spans="3:3" x14ac:dyDescent="0.2">
      <c r="C146" s="11"/>
    </row>
    <row r="147" spans="3:3" x14ac:dyDescent="0.2">
      <c r="C147" s="11"/>
    </row>
    <row r="148" spans="3:3" x14ac:dyDescent="0.2">
      <c r="C148" s="11"/>
    </row>
    <row r="149" spans="3:3" x14ac:dyDescent="0.2">
      <c r="C149" s="11"/>
    </row>
    <row r="150" spans="3:3" x14ac:dyDescent="0.2">
      <c r="C150" s="11"/>
    </row>
    <row r="151" spans="3:3" x14ac:dyDescent="0.2">
      <c r="C151" s="11"/>
    </row>
  </sheetData>
  <mergeCells count="13">
    <mergeCell ref="B76:F76"/>
    <mergeCell ref="H76:L76"/>
    <mergeCell ref="N76:R76"/>
    <mergeCell ref="T76:X76"/>
    <mergeCell ref="H5:L5"/>
    <mergeCell ref="B28:F28"/>
    <mergeCell ref="H28:L28"/>
    <mergeCell ref="N28:R28"/>
    <mergeCell ref="T28:X28"/>
    <mergeCell ref="B52:F52"/>
    <mergeCell ref="H52:L52"/>
    <mergeCell ref="N52:R52"/>
    <mergeCell ref="T52:X52"/>
  </mergeCells>
  <pageMargins left="0.7" right="0.7" top="0.75" bottom="0.75" header="0.3" footer="0.3"/>
  <pageSetup paperSize="9" orientation="portrait" r:id="rId1"/>
  <ignoredErrors>
    <ignoredError sqref="F31:F4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00A3-B8F0-41C2-A7BE-7FD0E1C0BE1D}">
  <dimension ref="A1:X151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6" width="20.625" customWidth="1"/>
    <col min="7" max="7" width="10.625" customWidth="1"/>
    <col min="8" max="12" width="20.625" customWidth="1"/>
    <col min="13" max="13" width="10.625" customWidth="1"/>
    <col min="14" max="18" width="20.625" customWidth="1"/>
    <col min="20" max="24" width="20.625" customWidth="1"/>
  </cols>
  <sheetData>
    <row r="1" spans="1:22" ht="23.25" x14ac:dyDescent="0.35">
      <c r="B1" s="37" t="s">
        <v>23</v>
      </c>
    </row>
    <row r="2" spans="1:22" x14ac:dyDescent="0.2">
      <c r="B2" t="s">
        <v>3</v>
      </c>
      <c r="C2" s="2">
        <f>+LastUpdate</f>
        <v>45736</v>
      </c>
    </row>
    <row r="4" spans="1:22" ht="15" x14ac:dyDescent="0.25">
      <c r="A4" s="13"/>
      <c r="B4" s="34" t="s">
        <v>4</v>
      </c>
      <c r="H4" s="1" t="s">
        <v>21</v>
      </c>
      <c r="I4" s="42">
        <f>+ValutaSEK</f>
        <v>102.06100000000001</v>
      </c>
      <c r="J4" s="35" t="str">
        <f>+ValutaSEKdate</f>
        <v xml:space="preserve"> December 2024</v>
      </c>
      <c r="N4" s="1" t="s">
        <v>21</v>
      </c>
      <c r="O4" s="42">
        <f>+ValutaDKK</f>
        <v>157.38840000000002</v>
      </c>
      <c r="P4" s="35" t="str">
        <f>+ValutaDKKdate</f>
        <v xml:space="preserve"> December 2024</v>
      </c>
      <c r="T4" s="1"/>
      <c r="U4" s="12"/>
      <c r="V4" s="14"/>
    </row>
    <row r="5" spans="1:22" x14ac:dyDescent="0.2">
      <c r="H5" s="51"/>
      <c r="I5" s="51"/>
      <c r="J5" s="51"/>
      <c r="K5" s="51"/>
      <c r="L5" s="51"/>
    </row>
    <row r="28" spans="1:24" ht="18" x14ac:dyDescent="0.25">
      <c r="B28" s="50" t="s">
        <v>5</v>
      </c>
      <c r="C28" s="50"/>
      <c r="D28" s="50"/>
      <c r="E28" s="50"/>
      <c r="F28" s="50"/>
      <c r="H28" s="50" t="s">
        <v>6</v>
      </c>
      <c r="I28" s="50"/>
      <c r="J28" s="50"/>
      <c r="K28" s="50"/>
      <c r="L28" s="50"/>
      <c r="N28" s="50" t="s">
        <v>7</v>
      </c>
      <c r="O28" s="50"/>
      <c r="P28" s="50"/>
      <c r="Q28" s="50"/>
      <c r="R28" s="50"/>
      <c r="T28" s="50" t="s">
        <v>8</v>
      </c>
      <c r="U28" s="50"/>
      <c r="V28" s="50"/>
      <c r="W28" s="50"/>
      <c r="X28" s="50"/>
    </row>
    <row r="30" spans="1:24" s="8" customFormat="1" ht="20.25" customHeight="1" x14ac:dyDescent="0.2">
      <c r="B30" s="27" t="s">
        <v>16</v>
      </c>
      <c r="C30" s="27" t="s">
        <v>17</v>
      </c>
      <c r="D30" s="27" t="s">
        <v>18</v>
      </c>
      <c r="E30" s="27" t="s">
        <v>19</v>
      </c>
      <c r="F30" s="27" t="s">
        <v>20</v>
      </c>
      <c r="H30" s="27" t="s">
        <v>16</v>
      </c>
      <c r="I30" s="27" t="s">
        <v>17</v>
      </c>
      <c r="J30" s="27" t="s">
        <v>18</v>
      </c>
      <c r="K30" s="27" t="s">
        <v>19</v>
      </c>
      <c r="L30" s="27" t="s">
        <v>20</v>
      </c>
      <c r="N30" s="27" t="s">
        <v>16</v>
      </c>
      <c r="O30" s="27" t="s">
        <v>17</v>
      </c>
      <c r="P30" s="27" t="s">
        <v>18</v>
      </c>
      <c r="Q30" s="27" t="s">
        <v>19</v>
      </c>
      <c r="R30" s="27" t="s">
        <v>20</v>
      </c>
      <c r="T30" s="27" t="s">
        <v>16</v>
      </c>
      <c r="U30" s="27" t="s">
        <v>17</v>
      </c>
      <c r="V30" s="27" t="s">
        <v>18</v>
      </c>
      <c r="W30" s="27" t="s">
        <v>19</v>
      </c>
      <c r="X30" s="27" t="s">
        <v>20</v>
      </c>
    </row>
    <row r="31" spans="1:24" x14ac:dyDescent="0.2">
      <c r="A31">
        <v>2008</v>
      </c>
      <c r="B31" s="7">
        <v>83.34</v>
      </c>
      <c r="C31" s="7">
        <v>83.06</v>
      </c>
      <c r="D31" s="7">
        <v>35.4</v>
      </c>
      <c r="E31" s="7">
        <v>76.724281690140856</v>
      </c>
      <c r="F31" s="7">
        <f>+SUM(B31:E31)</f>
        <v>278.52428169014087</v>
      </c>
      <c r="G31" s="11"/>
      <c r="H31" s="7">
        <v>63.96</v>
      </c>
      <c r="I31" s="7">
        <v>75.52</v>
      </c>
      <c r="J31" s="7">
        <v>26.01</v>
      </c>
      <c r="K31" s="7">
        <v>113.94130985915496</v>
      </c>
      <c r="L31" s="7">
        <f>+SUM(H31:K31)</f>
        <v>279.43130985915491</v>
      </c>
      <c r="N31" s="7">
        <v>41.11</v>
      </c>
      <c r="O31" s="7">
        <v>128.07</v>
      </c>
      <c r="P31" s="7">
        <v>14.98</v>
      </c>
      <c r="Q31" s="7">
        <v>48.645448129890461</v>
      </c>
      <c r="R31" s="7">
        <f>+SUM(N31:Q31)</f>
        <v>232.80544812989046</v>
      </c>
      <c r="T31" s="7">
        <f t="shared" ref="T31:W46" si="0">+B31+H31+N31</f>
        <v>188.41000000000003</v>
      </c>
      <c r="U31" s="7">
        <f t="shared" si="0"/>
        <v>286.64999999999998</v>
      </c>
      <c r="V31" s="7">
        <f t="shared" si="0"/>
        <v>76.39</v>
      </c>
      <c r="W31" s="7">
        <f t="shared" si="0"/>
        <v>239.31103967918628</v>
      </c>
      <c r="X31" s="7">
        <f>+SUM(T31:W31)</f>
        <v>790.7610396791863</v>
      </c>
    </row>
    <row r="32" spans="1:24" x14ac:dyDescent="0.2">
      <c r="A32">
        <v>2009</v>
      </c>
      <c r="B32" s="7">
        <v>60.25</v>
      </c>
      <c r="C32" s="7">
        <v>86.62</v>
      </c>
      <c r="D32" s="7">
        <v>34.29</v>
      </c>
      <c r="E32" s="7">
        <v>88.580595348837221</v>
      </c>
      <c r="F32" s="7">
        <f t="shared" ref="F32:F47" si="1">+SUM(B32:E32)</f>
        <v>269.74059534883725</v>
      </c>
      <c r="G32" s="11"/>
      <c r="H32" s="7">
        <v>48.62</v>
      </c>
      <c r="I32" s="7">
        <v>67.239999999999995</v>
      </c>
      <c r="J32" s="7">
        <v>24.93</v>
      </c>
      <c r="K32" s="7">
        <v>114.75556744186048</v>
      </c>
      <c r="L32" s="7">
        <f t="shared" ref="L32:L47" si="2">+SUM(H32:K32)</f>
        <v>255.54556744186047</v>
      </c>
      <c r="N32" s="7">
        <v>25.07</v>
      </c>
      <c r="O32" s="7">
        <v>118.62</v>
      </c>
      <c r="P32" s="7">
        <v>15.48</v>
      </c>
      <c r="Q32" s="7">
        <v>44.652096589147291</v>
      </c>
      <c r="R32" s="7">
        <f t="shared" ref="R32:R47" si="3">+SUM(N32:Q32)</f>
        <v>203.82209658914729</v>
      </c>
      <c r="T32" s="7">
        <f t="shared" si="0"/>
        <v>133.94</v>
      </c>
      <c r="U32" s="7">
        <f t="shared" si="0"/>
        <v>272.48</v>
      </c>
      <c r="V32" s="7">
        <f t="shared" si="0"/>
        <v>74.7</v>
      </c>
      <c r="W32" s="7">
        <f t="shared" si="0"/>
        <v>247.98825937984498</v>
      </c>
      <c r="X32" s="7">
        <f t="shared" ref="X32:X46" si="4">+SUM(T32:W32)</f>
        <v>729.10825937984498</v>
      </c>
    </row>
    <row r="33" spans="1:24" x14ac:dyDescent="0.2">
      <c r="A33">
        <v>2010</v>
      </c>
      <c r="B33" s="7">
        <v>46.12</v>
      </c>
      <c r="C33" s="7">
        <v>76.040000000000006</v>
      </c>
      <c r="D33" s="7">
        <v>29.82</v>
      </c>
      <c r="E33" s="7">
        <v>89.082577009767107</v>
      </c>
      <c r="F33" s="7">
        <f t="shared" si="1"/>
        <v>241.0625770097671</v>
      </c>
      <c r="G33" s="11"/>
      <c r="H33" s="7">
        <v>51.01</v>
      </c>
      <c r="I33" s="7">
        <v>54.34</v>
      </c>
      <c r="J33" s="7">
        <v>26</v>
      </c>
      <c r="K33" s="7">
        <v>108.98387678437267</v>
      </c>
      <c r="L33" s="7">
        <f t="shared" si="2"/>
        <v>240.33387678437265</v>
      </c>
      <c r="N33" s="7">
        <v>17.21</v>
      </c>
      <c r="O33" s="7">
        <v>77.599999999999994</v>
      </c>
      <c r="P33" s="7">
        <v>18.350000000000001</v>
      </c>
      <c r="Q33" s="7">
        <v>46.886471382419238</v>
      </c>
      <c r="R33" s="7">
        <f t="shared" si="3"/>
        <v>160.04647138241924</v>
      </c>
      <c r="T33" s="7">
        <f t="shared" si="0"/>
        <v>114.34</v>
      </c>
      <c r="U33" s="7">
        <f t="shared" si="0"/>
        <v>207.98</v>
      </c>
      <c r="V33" s="7">
        <f t="shared" si="0"/>
        <v>74.17</v>
      </c>
      <c r="W33" s="7">
        <f t="shared" si="0"/>
        <v>244.95292517655901</v>
      </c>
      <c r="X33" s="7">
        <f t="shared" si="4"/>
        <v>641.44292517655902</v>
      </c>
    </row>
    <row r="34" spans="1:24" x14ac:dyDescent="0.2">
      <c r="A34">
        <v>2011</v>
      </c>
      <c r="B34" s="7">
        <v>60.96</v>
      </c>
      <c r="C34" s="7">
        <v>73.91</v>
      </c>
      <c r="D34" s="7">
        <v>31.92</v>
      </c>
      <c r="E34" s="7">
        <v>89.883950354609908</v>
      </c>
      <c r="F34" s="7">
        <f t="shared" si="1"/>
        <v>256.67395035460993</v>
      </c>
      <c r="G34" s="6"/>
      <c r="H34" s="7">
        <v>67.59</v>
      </c>
      <c r="I34" s="7">
        <v>59.17</v>
      </c>
      <c r="J34" s="7">
        <v>30.86</v>
      </c>
      <c r="K34" s="7">
        <v>99.791453900709215</v>
      </c>
      <c r="L34" s="7">
        <f t="shared" si="2"/>
        <v>257.4114539007092</v>
      </c>
      <c r="N34" s="7">
        <v>25.89</v>
      </c>
      <c r="O34" s="7">
        <v>67.05</v>
      </c>
      <c r="P34" s="7">
        <v>21.25</v>
      </c>
      <c r="Q34" s="7">
        <v>49.264351404255322</v>
      </c>
      <c r="R34" s="7">
        <f t="shared" si="3"/>
        <v>163.45435140425531</v>
      </c>
      <c r="T34" s="7">
        <f t="shared" si="0"/>
        <v>154.44</v>
      </c>
      <c r="U34" s="7">
        <f t="shared" si="0"/>
        <v>200.13</v>
      </c>
      <c r="V34" s="7">
        <f t="shared" si="0"/>
        <v>84.03</v>
      </c>
      <c r="W34" s="7">
        <f t="shared" si="0"/>
        <v>238.93975565957442</v>
      </c>
      <c r="X34" s="7">
        <f t="shared" si="4"/>
        <v>677.53975565957444</v>
      </c>
    </row>
    <row r="35" spans="1:24" x14ac:dyDescent="0.2">
      <c r="A35">
        <v>2012</v>
      </c>
      <c r="B35" s="7">
        <v>76.73</v>
      </c>
      <c r="C35" s="7">
        <v>78.459999999999994</v>
      </c>
      <c r="D35" s="7">
        <v>29.91</v>
      </c>
      <c r="E35" s="7">
        <v>79.138682581090379</v>
      </c>
      <c r="F35" s="7">
        <f t="shared" si="1"/>
        <v>264.23868258109036</v>
      </c>
      <c r="G35" s="6"/>
      <c r="H35" s="7">
        <v>73.44</v>
      </c>
      <c r="I35" s="7">
        <v>72.7</v>
      </c>
      <c r="J35" s="7">
        <v>28.69</v>
      </c>
      <c r="K35" s="7">
        <v>112.04463077984818</v>
      </c>
      <c r="L35" s="7">
        <f t="shared" si="2"/>
        <v>286.87463077984819</v>
      </c>
      <c r="N35" s="7">
        <v>30.07</v>
      </c>
      <c r="O35" s="7">
        <v>67.08</v>
      </c>
      <c r="P35" s="7">
        <v>22.48</v>
      </c>
      <c r="Q35" s="7">
        <v>55.705936293995855</v>
      </c>
      <c r="R35" s="7">
        <f t="shared" si="3"/>
        <v>175.33593629399587</v>
      </c>
      <c r="T35" s="7">
        <f t="shared" si="0"/>
        <v>180.24</v>
      </c>
      <c r="U35" s="7">
        <f t="shared" si="0"/>
        <v>218.24</v>
      </c>
      <c r="V35" s="7">
        <f t="shared" si="0"/>
        <v>81.08</v>
      </c>
      <c r="W35" s="7">
        <f t="shared" si="0"/>
        <v>246.88924965493439</v>
      </c>
      <c r="X35" s="7">
        <f t="shared" si="4"/>
        <v>726.44924965493442</v>
      </c>
    </row>
    <row r="36" spans="1:24" x14ac:dyDescent="0.2">
      <c r="A36">
        <v>2013</v>
      </c>
      <c r="B36" s="7">
        <v>84.44</v>
      </c>
      <c r="C36" s="7">
        <v>74.63</v>
      </c>
      <c r="D36" s="7">
        <v>30.68</v>
      </c>
      <c r="E36" s="7">
        <v>83.267193024815569</v>
      </c>
      <c r="F36" s="7">
        <f t="shared" si="1"/>
        <v>273.01719302481558</v>
      </c>
      <c r="G36" s="6"/>
      <c r="H36" s="7">
        <v>74.790000000000006</v>
      </c>
      <c r="I36" s="7">
        <v>68.17</v>
      </c>
      <c r="J36" s="7">
        <v>27.43</v>
      </c>
      <c r="K36" s="7">
        <v>100.55445338698861</v>
      </c>
      <c r="L36" s="7">
        <f t="shared" si="2"/>
        <v>270.94445338698864</v>
      </c>
      <c r="N36" s="7">
        <v>23.52</v>
      </c>
      <c r="O36" s="7">
        <v>63.35</v>
      </c>
      <c r="P36" s="7">
        <v>24.4</v>
      </c>
      <c r="Q36" s="7">
        <v>58.389667739771966</v>
      </c>
      <c r="R36" s="7">
        <f t="shared" si="3"/>
        <v>169.65966773977198</v>
      </c>
      <c r="T36" s="7">
        <f t="shared" si="0"/>
        <v>182.75000000000003</v>
      </c>
      <c r="U36" s="7">
        <f t="shared" si="0"/>
        <v>206.15</v>
      </c>
      <c r="V36" s="7">
        <f t="shared" si="0"/>
        <v>82.509999999999991</v>
      </c>
      <c r="W36" s="7">
        <f t="shared" si="0"/>
        <v>242.21131415157615</v>
      </c>
      <c r="X36" s="7">
        <f t="shared" si="4"/>
        <v>713.62131415157614</v>
      </c>
    </row>
    <row r="37" spans="1:24" x14ac:dyDescent="0.2">
      <c r="A37">
        <v>2014</v>
      </c>
      <c r="B37" s="7">
        <v>85.26</v>
      </c>
      <c r="C37" s="7">
        <v>67.61</v>
      </c>
      <c r="D37" s="7">
        <v>32.549999999999997</v>
      </c>
      <c r="E37" s="7">
        <v>96.857170714285715</v>
      </c>
      <c r="F37" s="7">
        <f>+SUM(B37:E37)</f>
        <v>282.27717071428572</v>
      </c>
      <c r="G37" s="6"/>
      <c r="H37" s="7">
        <v>88.65</v>
      </c>
      <c r="I37" s="7">
        <v>62.17</v>
      </c>
      <c r="J37" s="7">
        <v>33.35</v>
      </c>
      <c r="K37" s="7">
        <v>106.50554390563566</v>
      </c>
      <c r="L37" s="7">
        <f t="shared" si="2"/>
        <v>290.67554390563566</v>
      </c>
      <c r="N37" s="7">
        <v>20.25</v>
      </c>
      <c r="O37" s="7">
        <v>61.79</v>
      </c>
      <c r="P37" s="7">
        <v>26.47</v>
      </c>
      <c r="Q37" s="7">
        <v>51.75001410222805</v>
      </c>
      <c r="R37" s="7">
        <f t="shared" si="3"/>
        <v>160.26001410222804</v>
      </c>
      <c r="T37" s="7">
        <f t="shared" si="0"/>
        <v>194.16000000000003</v>
      </c>
      <c r="U37" s="7">
        <f t="shared" si="0"/>
        <v>191.57</v>
      </c>
      <c r="V37" s="7">
        <f t="shared" si="0"/>
        <v>92.37</v>
      </c>
      <c r="W37" s="7">
        <f t="shared" si="0"/>
        <v>255.11272872214943</v>
      </c>
      <c r="X37" s="7">
        <f t="shared" si="4"/>
        <v>733.21272872214945</v>
      </c>
    </row>
    <row r="38" spans="1:24" x14ac:dyDescent="0.2">
      <c r="A38">
        <v>2015</v>
      </c>
      <c r="B38" s="7">
        <v>77.36</v>
      </c>
      <c r="C38" s="7">
        <v>66.61</v>
      </c>
      <c r="D38" s="7">
        <v>37.17</v>
      </c>
      <c r="E38" s="7">
        <v>105.21726373230372</v>
      </c>
      <c r="F38" s="7">
        <f t="shared" si="1"/>
        <v>286.35726373230369</v>
      </c>
      <c r="G38" s="6"/>
      <c r="H38" s="7">
        <v>107.64</v>
      </c>
      <c r="I38" s="7">
        <v>59.35</v>
      </c>
      <c r="J38" s="7">
        <v>40.4</v>
      </c>
      <c r="K38" s="7">
        <v>106.65348133848133</v>
      </c>
      <c r="L38" s="7">
        <f t="shared" si="2"/>
        <v>314.04348133848134</v>
      </c>
      <c r="N38" s="7">
        <v>28.46</v>
      </c>
      <c r="O38" s="7">
        <v>61.64</v>
      </c>
      <c r="P38" s="7">
        <v>22.91</v>
      </c>
      <c r="Q38" s="7">
        <v>60.472921884684673</v>
      </c>
      <c r="R38" s="7">
        <f t="shared" si="3"/>
        <v>173.48292188468466</v>
      </c>
      <c r="T38" s="7">
        <f t="shared" si="0"/>
        <v>213.46</v>
      </c>
      <c r="U38" s="7">
        <f t="shared" si="0"/>
        <v>187.60000000000002</v>
      </c>
      <c r="V38" s="7">
        <f t="shared" si="0"/>
        <v>100.47999999999999</v>
      </c>
      <c r="W38" s="7">
        <f t="shared" si="0"/>
        <v>272.34366695546976</v>
      </c>
      <c r="X38" s="7">
        <f t="shared" si="4"/>
        <v>773.88366695546983</v>
      </c>
    </row>
    <row r="39" spans="1:24" x14ac:dyDescent="0.2">
      <c r="A39">
        <v>2016</v>
      </c>
      <c r="B39" s="7">
        <v>84.8</v>
      </c>
      <c r="C39" s="7">
        <v>68.09</v>
      </c>
      <c r="D39" s="7">
        <v>39.25</v>
      </c>
      <c r="E39" s="7">
        <v>106.34754731182795</v>
      </c>
      <c r="F39" s="7">
        <f t="shared" si="1"/>
        <v>298.48754731182794</v>
      </c>
      <c r="G39" s="6"/>
      <c r="H39" s="7">
        <v>136.19</v>
      </c>
      <c r="I39" s="7">
        <v>59.94</v>
      </c>
      <c r="J39" s="7">
        <v>40.92</v>
      </c>
      <c r="K39" s="7">
        <v>108.19615433270083</v>
      </c>
      <c r="L39" s="7">
        <f t="shared" si="2"/>
        <v>345.24615433270083</v>
      </c>
      <c r="N39" s="7">
        <v>40.65</v>
      </c>
      <c r="O39" s="7">
        <v>61.75</v>
      </c>
      <c r="P39" s="7">
        <v>20.75</v>
      </c>
      <c r="Q39" s="7">
        <v>63.272984022213663</v>
      </c>
      <c r="R39" s="7">
        <f t="shared" si="3"/>
        <v>186.42298402221365</v>
      </c>
      <c r="T39" s="7">
        <f t="shared" si="0"/>
        <v>261.64</v>
      </c>
      <c r="U39" s="7">
        <f t="shared" si="0"/>
        <v>189.78</v>
      </c>
      <c r="V39" s="7">
        <f t="shared" si="0"/>
        <v>100.92</v>
      </c>
      <c r="W39" s="7">
        <f t="shared" si="0"/>
        <v>277.81668566674244</v>
      </c>
      <c r="X39" s="7">
        <f t="shared" si="4"/>
        <v>830.15668566674231</v>
      </c>
    </row>
    <row r="40" spans="1:24" x14ac:dyDescent="0.2">
      <c r="A40">
        <v>2017</v>
      </c>
      <c r="B40" s="7">
        <v>102.81</v>
      </c>
      <c r="C40" s="7">
        <v>70.81</v>
      </c>
      <c r="D40" s="7">
        <v>36.39</v>
      </c>
      <c r="E40" s="7">
        <v>107.38315178008556</v>
      </c>
      <c r="F40" s="7">
        <f t="shared" si="1"/>
        <v>317.39315178008553</v>
      </c>
      <c r="G40" s="6"/>
      <c r="H40" s="7">
        <v>167.59</v>
      </c>
      <c r="I40" s="7">
        <v>70</v>
      </c>
      <c r="J40" s="7">
        <v>46.31</v>
      </c>
      <c r="K40" s="7">
        <v>111.08301160659744</v>
      </c>
      <c r="L40" s="7">
        <f t="shared" si="2"/>
        <v>394.98301160659742</v>
      </c>
      <c r="N40" s="7">
        <v>53.76</v>
      </c>
      <c r="O40" s="7">
        <v>66.37</v>
      </c>
      <c r="P40" s="7">
        <v>20.56</v>
      </c>
      <c r="Q40" s="7">
        <v>56.219804960287256</v>
      </c>
      <c r="R40" s="7">
        <f t="shared" si="3"/>
        <v>196.90980496028726</v>
      </c>
      <c r="T40" s="7">
        <f t="shared" si="0"/>
        <v>324.15999999999997</v>
      </c>
      <c r="U40" s="7">
        <f t="shared" si="0"/>
        <v>207.18</v>
      </c>
      <c r="V40" s="7">
        <f t="shared" si="0"/>
        <v>103.26</v>
      </c>
      <c r="W40" s="7">
        <f t="shared" si="0"/>
        <v>274.68596834697024</v>
      </c>
      <c r="X40" s="7">
        <f t="shared" si="4"/>
        <v>909.28596834697009</v>
      </c>
    </row>
    <row r="41" spans="1:24" x14ac:dyDescent="0.2">
      <c r="A41">
        <v>2018</v>
      </c>
      <c r="B41" s="7">
        <v>102.29</v>
      </c>
      <c r="C41" s="7">
        <v>70.349999999999994</v>
      </c>
      <c r="D41" s="7">
        <v>35.840000000000003</v>
      </c>
      <c r="E41" s="7">
        <v>113.19493585162274</v>
      </c>
      <c r="F41" s="7">
        <f t="shared" si="1"/>
        <v>321.67493585162276</v>
      </c>
      <c r="G41" s="6"/>
      <c r="H41" s="7">
        <v>163.95</v>
      </c>
      <c r="I41" s="7">
        <v>70.27</v>
      </c>
      <c r="J41" s="7">
        <v>52.19</v>
      </c>
      <c r="K41" s="7">
        <v>118.23548330404219</v>
      </c>
      <c r="L41" s="7">
        <f t="shared" si="2"/>
        <v>404.64548330404216</v>
      </c>
      <c r="N41" s="7">
        <v>59.15</v>
      </c>
      <c r="O41" s="7">
        <v>62.15</v>
      </c>
      <c r="P41" s="7">
        <v>20.51</v>
      </c>
      <c r="Q41" s="7">
        <v>56.610083043930722</v>
      </c>
      <c r="R41" s="7">
        <f t="shared" si="3"/>
        <v>198.42008304393073</v>
      </c>
      <c r="T41" s="7">
        <f t="shared" si="0"/>
        <v>325.39</v>
      </c>
      <c r="U41" s="7">
        <f t="shared" si="0"/>
        <v>202.77</v>
      </c>
      <c r="V41" s="7">
        <f t="shared" si="0"/>
        <v>108.54</v>
      </c>
      <c r="W41" s="7">
        <f t="shared" si="0"/>
        <v>288.04050219959566</v>
      </c>
      <c r="X41" s="7">
        <f t="shared" si="4"/>
        <v>924.74050219959554</v>
      </c>
    </row>
    <row r="42" spans="1:24" x14ac:dyDescent="0.2">
      <c r="A42">
        <v>2019</v>
      </c>
      <c r="B42" s="7">
        <v>95.45</v>
      </c>
      <c r="C42" s="7">
        <v>70.87</v>
      </c>
      <c r="D42" s="7">
        <v>40.53</v>
      </c>
      <c r="E42" s="7">
        <v>121.33743533909737</v>
      </c>
      <c r="F42" s="7">
        <f t="shared" si="1"/>
        <v>328.18743533909736</v>
      </c>
      <c r="G42" s="6"/>
      <c r="H42" s="7">
        <v>138.44999999999999</v>
      </c>
      <c r="I42" s="7">
        <v>78.44</v>
      </c>
      <c r="J42" s="7">
        <v>55.45</v>
      </c>
      <c r="K42" s="7">
        <v>128.31090492554409</v>
      </c>
      <c r="L42" s="7">
        <f t="shared" si="2"/>
        <v>400.65090492554407</v>
      </c>
      <c r="N42" s="7">
        <v>71.400000000000006</v>
      </c>
      <c r="O42" s="7">
        <v>62.04</v>
      </c>
      <c r="P42" s="7">
        <v>19.45</v>
      </c>
      <c r="Q42" s="7">
        <v>55.345596652915084</v>
      </c>
      <c r="R42" s="7">
        <f t="shared" si="3"/>
        <v>208.23559665291506</v>
      </c>
      <c r="T42" s="7">
        <f t="shared" si="0"/>
        <v>305.29999999999995</v>
      </c>
      <c r="U42" s="7">
        <f t="shared" si="0"/>
        <v>211.35</v>
      </c>
      <c r="V42" s="7">
        <f t="shared" si="0"/>
        <v>115.43</v>
      </c>
      <c r="W42" s="7">
        <f t="shared" si="0"/>
        <v>304.99393691755654</v>
      </c>
      <c r="X42" s="7">
        <f t="shared" si="4"/>
        <v>937.07393691755647</v>
      </c>
    </row>
    <row r="43" spans="1:24" x14ac:dyDescent="0.2">
      <c r="A43">
        <v>2020</v>
      </c>
      <c r="B43" s="7">
        <v>90.09</v>
      </c>
      <c r="C43" s="7">
        <v>66.790000000000006</v>
      </c>
      <c r="D43" s="7">
        <v>45.54</v>
      </c>
      <c r="E43" s="7">
        <v>120.39912144589653</v>
      </c>
      <c r="F43" s="7">
        <f t="shared" si="1"/>
        <v>322.81912144589649</v>
      </c>
      <c r="G43" s="6"/>
      <c r="H43" s="7">
        <v>130.82</v>
      </c>
      <c r="I43" s="7">
        <v>83.97</v>
      </c>
      <c r="J43" s="7">
        <v>56.52</v>
      </c>
      <c r="K43" s="7">
        <v>140.74128757799204</v>
      </c>
      <c r="L43" s="7">
        <f t="shared" si="2"/>
        <v>412.05128757799207</v>
      </c>
      <c r="M43" s="11"/>
      <c r="N43" s="7">
        <v>76.78</v>
      </c>
      <c r="O43" s="7">
        <v>61.74</v>
      </c>
      <c r="P43" s="7">
        <v>18.920000000000002</v>
      </c>
      <c r="Q43" s="7">
        <v>59.196871637248393</v>
      </c>
      <c r="R43" s="7">
        <f t="shared" si="3"/>
        <v>216.63687163724839</v>
      </c>
      <c r="T43" s="7">
        <f t="shared" si="0"/>
        <v>297.69</v>
      </c>
      <c r="U43" s="7">
        <f t="shared" si="0"/>
        <v>212.5</v>
      </c>
      <c r="V43" s="7">
        <f t="shared" si="0"/>
        <v>120.98</v>
      </c>
      <c r="W43" s="7">
        <f t="shared" si="0"/>
        <v>320.3372806611369</v>
      </c>
      <c r="X43" s="7">
        <f t="shared" si="4"/>
        <v>951.50728066113686</v>
      </c>
    </row>
    <row r="44" spans="1:24" x14ac:dyDescent="0.2">
      <c r="A44">
        <v>2021</v>
      </c>
      <c r="B44" s="7">
        <v>87.86</v>
      </c>
      <c r="C44" s="7">
        <v>67.2</v>
      </c>
      <c r="D44" s="7">
        <v>43.2</v>
      </c>
      <c r="E44" s="7">
        <v>116.36246809031718</v>
      </c>
      <c r="F44" s="7">
        <f t="shared" si="1"/>
        <v>314.62246809031717</v>
      </c>
      <c r="G44" s="6"/>
      <c r="H44" s="7">
        <v>146.62</v>
      </c>
      <c r="I44" s="7">
        <v>82.17</v>
      </c>
      <c r="J44" s="7">
        <v>57.62</v>
      </c>
      <c r="K44" s="7">
        <v>126.24812732095491</v>
      </c>
      <c r="L44" s="7">
        <f t="shared" si="2"/>
        <v>412.65812732095492</v>
      </c>
      <c r="M44" s="11"/>
      <c r="N44" s="7">
        <v>73.400000000000006</v>
      </c>
      <c r="O44" s="7">
        <v>71.540000000000006</v>
      </c>
      <c r="P44" s="7">
        <v>18.829999999999998</v>
      </c>
      <c r="Q44" s="7">
        <v>59.241151525316575</v>
      </c>
      <c r="R44" s="7">
        <f t="shared" si="3"/>
        <v>223.01115152531656</v>
      </c>
      <c r="T44" s="7">
        <f t="shared" si="0"/>
        <v>307.88</v>
      </c>
      <c r="U44" s="7">
        <f t="shared" si="0"/>
        <v>220.91000000000003</v>
      </c>
      <c r="V44" s="7">
        <f t="shared" si="0"/>
        <v>119.64999999999999</v>
      </c>
      <c r="W44" s="7">
        <f t="shared" si="0"/>
        <v>301.85174693658865</v>
      </c>
      <c r="X44" s="7">
        <f t="shared" si="4"/>
        <v>950.29174693658865</v>
      </c>
    </row>
    <row r="45" spans="1:24" x14ac:dyDescent="0.2">
      <c r="A45">
        <v>2022</v>
      </c>
      <c r="B45" s="7">
        <v>90.75</v>
      </c>
      <c r="C45" s="7">
        <v>75.13</v>
      </c>
      <c r="D45" s="7">
        <v>36.07</v>
      </c>
      <c r="E45" s="7">
        <v>114.04302257092689</v>
      </c>
      <c r="F45" s="7">
        <f t="shared" si="1"/>
        <v>315.99302257092688</v>
      </c>
      <c r="G45" s="6"/>
      <c r="H45" s="7">
        <v>172.72</v>
      </c>
      <c r="I45" s="7">
        <v>101.74</v>
      </c>
      <c r="J45" s="7">
        <v>55.69</v>
      </c>
      <c r="K45" s="7">
        <v>122.19938225731536</v>
      </c>
      <c r="L45" s="7">
        <f t="shared" si="2"/>
        <v>452.34938225731537</v>
      </c>
      <c r="M45" s="11"/>
      <c r="N45" s="7">
        <v>76.540000000000006</v>
      </c>
      <c r="O45" s="7">
        <v>81.819999999999993</v>
      </c>
      <c r="P45" s="7">
        <v>16.989999999999998</v>
      </c>
      <c r="Q45" s="7">
        <v>63.277694455536704</v>
      </c>
      <c r="R45" s="7">
        <f t="shared" si="3"/>
        <v>238.62769445553673</v>
      </c>
      <c r="T45" s="7">
        <f t="shared" si="0"/>
        <v>340.01000000000005</v>
      </c>
      <c r="U45" s="7">
        <f t="shared" si="0"/>
        <v>258.69</v>
      </c>
      <c r="V45" s="7">
        <f t="shared" si="0"/>
        <v>108.74999999999999</v>
      </c>
      <c r="W45" s="7">
        <f t="shared" si="0"/>
        <v>299.52009928377896</v>
      </c>
      <c r="X45" s="7">
        <f t="shared" si="4"/>
        <v>1006.9700992837791</v>
      </c>
    </row>
    <row r="46" spans="1:24" x14ac:dyDescent="0.2">
      <c r="A46">
        <v>2023</v>
      </c>
      <c r="B46" s="7">
        <v>87.6</v>
      </c>
      <c r="C46" s="7">
        <v>78.83</v>
      </c>
      <c r="D46" s="7">
        <v>34.11</v>
      </c>
      <c r="E46" s="7">
        <v>110.89447037160379</v>
      </c>
      <c r="F46" s="7">
        <f t="shared" si="1"/>
        <v>311.43447037160382</v>
      </c>
      <c r="G46" s="6"/>
      <c r="H46" s="7">
        <v>129.69</v>
      </c>
      <c r="I46" s="7">
        <v>103.7</v>
      </c>
      <c r="J46" s="7">
        <v>45.28</v>
      </c>
      <c r="K46" s="7">
        <v>132.59916892502258</v>
      </c>
      <c r="L46" s="7">
        <f t="shared" si="2"/>
        <v>411.26916892502254</v>
      </c>
      <c r="M46" s="11"/>
      <c r="N46" s="7">
        <v>61.24</v>
      </c>
      <c r="O46" s="7">
        <v>71.47</v>
      </c>
      <c r="P46" s="7">
        <v>16.27</v>
      </c>
      <c r="Q46" s="7">
        <v>65.841670051564805</v>
      </c>
      <c r="R46" s="7">
        <f t="shared" si="3"/>
        <v>214.82167005156481</v>
      </c>
      <c r="T46" s="7">
        <f t="shared" si="0"/>
        <v>278.52999999999997</v>
      </c>
      <c r="U46" s="7">
        <f t="shared" si="0"/>
        <v>254</v>
      </c>
      <c r="V46" s="7">
        <f t="shared" si="0"/>
        <v>95.66</v>
      </c>
      <c r="W46" s="7">
        <f t="shared" si="0"/>
        <v>309.33530934819117</v>
      </c>
      <c r="X46" s="7">
        <f t="shared" si="4"/>
        <v>937.52530934819106</v>
      </c>
    </row>
    <row r="47" spans="1:24" s="1" customFormat="1" ht="15" x14ac:dyDescent="0.25">
      <c r="A47" s="10">
        <v>2024</v>
      </c>
      <c r="B47" s="9">
        <v>67.23</v>
      </c>
      <c r="C47" s="9">
        <v>65.709999999999994</v>
      </c>
      <c r="D47" s="9">
        <v>31.7</v>
      </c>
      <c r="E47" s="9">
        <v>113.59323245908293</v>
      </c>
      <c r="F47" s="9">
        <f t="shared" si="1"/>
        <v>278.2332324590829</v>
      </c>
      <c r="G47" s="6"/>
      <c r="H47" s="9">
        <v>69.349999999999994</v>
      </c>
      <c r="I47" s="9">
        <v>92.93</v>
      </c>
      <c r="J47" s="9">
        <v>40.81</v>
      </c>
      <c r="K47" s="9">
        <v>137.26900000000001</v>
      </c>
      <c r="L47" s="9">
        <f t="shared" si="2"/>
        <v>340.35900000000004</v>
      </c>
      <c r="M47" s="11"/>
      <c r="N47" s="9">
        <v>44.44</v>
      </c>
      <c r="O47" s="9">
        <v>60.03</v>
      </c>
      <c r="P47" s="9">
        <v>12.54</v>
      </c>
      <c r="Q47" s="9">
        <v>72.565641836302134</v>
      </c>
      <c r="R47" s="9">
        <f t="shared" si="3"/>
        <v>189.57564183630211</v>
      </c>
      <c r="T47" s="9">
        <f t="shared" ref="T47:W47" si="5">+B47+H47+N47</f>
        <v>181.01999999999998</v>
      </c>
      <c r="U47" s="9">
        <f t="shared" si="5"/>
        <v>218.67</v>
      </c>
      <c r="V47" s="9">
        <f t="shared" si="5"/>
        <v>85.050000000000011</v>
      </c>
      <c r="W47" s="9">
        <f t="shared" si="5"/>
        <v>323.42787429538504</v>
      </c>
      <c r="X47" s="9">
        <f t="shared" ref="X47" si="6">+SUM(T47:W47)</f>
        <v>808.16787429538499</v>
      </c>
    </row>
    <row r="48" spans="1:24" x14ac:dyDescent="0.2">
      <c r="A48" s="16">
        <v>2025</v>
      </c>
      <c r="B48" s="17">
        <v>54.84</v>
      </c>
      <c r="C48" s="17">
        <v>56.14</v>
      </c>
      <c r="D48" s="17">
        <v>28.14</v>
      </c>
      <c r="E48" s="18">
        <v>111.79705813526121</v>
      </c>
      <c r="F48" s="18">
        <f>+SUM(B48:E48)</f>
        <v>250.91705813526121</v>
      </c>
      <c r="G48" s="6"/>
      <c r="H48" s="17">
        <v>73.88</v>
      </c>
      <c r="I48" s="17">
        <v>81.27</v>
      </c>
      <c r="J48" s="17">
        <v>39.06</v>
      </c>
      <c r="K48" s="18">
        <v>142.88815539215685</v>
      </c>
      <c r="L48" s="17">
        <f t="shared" ref="L48" si="7">+SUM(H48:K48)</f>
        <v>337.09815539215685</v>
      </c>
      <c r="N48" s="17">
        <v>36.75</v>
      </c>
      <c r="O48" s="17">
        <v>49.74</v>
      </c>
      <c r="P48" s="17">
        <v>9.2200000000000006</v>
      </c>
      <c r="Q48" s="18">
        <v>76.459407983615918</v>
      </c>
      <c r="R48" s="17">
        <f t="shared" ref="R48" si="8">+SUM(N48:Q48)</f>
        <v>172.16940798361594</v>
      </c>
      <c r="T48" s="17">
        <f t="shared" ref="T48" si="9">+B48+H48+N48</f>
        <v>165.47</v>
      </c>
      <c r="U48" s="17">
        <f t="shared" ref="U48" si="10">+C48+I48+O48</f>
        <v>187.15</v>
      </c>
      <c r="V48" s="17">
        <f t="shared" ref="V48" si="11">+D48+J48+P48</f>
        <v>76.42</v>
      </c>
      <c r="W48" s="18">
        <f t="shared" ref="W48" si="12">+E48+K48+Q48</f>
        <v>331.14462151103396</v>
      </c>
      <c r="X48" s="18">
        <f t="shared" ref="X48" si="13">+SUM(T48:W48)</f>
        <v>760.18462151103404</v>
      </c>
    </row>
    <row r="49" spans="1:24" x14ac:dyDescent="0.2">
      <c r="A49" s="16">
        <v>2026</v>
      </c>
      <c r="B49" s="17">
        <v>61.61</v>
      </c>
      <c r="C49" s="17">
        <v>56.86</v>
      </c>
      <c r="D49" s="17">
        <v>30.85</v>
      </c>
      <c r="E49" s="18">
        <v>114.18580362751005</v>
      </c>
      <c r="F49" s="18">
        <f>+SUM(B49:E49)</f>
        <v>263.50580362751003</v>
      </c>
      <c r="G49" s="6"/>
      <c r="H49" s="17">
        <v>94.95</v>
      </c>
      <c r="I49" s="17">
        <v>76.040000000000006</v>
      </c>
      <c r="J49" s="17">
        <v>38.72</v>
      </c>
      <c r="K49" s="18">
        <v>150.51710269411768</v>
      </c>
      <c r="L49" s="17">
        <f t="shared" ref="L49" si="14">+SUM(H49:K49)</f>
        <v>360.22710269411766</v>
      </c>
      <c r="N49" s="17">
        <v>42.49</v>
      </c>
      <c r="O49" s="17">
        <v>51.75</v>
      </c>
      <c r="P49" s="17">
        <v>10.52</v>
      </c>
      <c r="Q49" s="18">
        <v>77.201732332971403</v>
      </c>
      <c r="R49" s="17">
        <f t="shared" ref="R49" si="15">+SUM(N49:Q49)</f>
        <v>181.96173233297139</v>
      </c>
      <c r="T49" s="17">
        <f t="shared" ref="T49" si="16">+B49+H49+N49</f>
        <v>199.05</v>
      </c>
      <c r="U49" s="17">
        <f t="shared" ref="U49" si="17">+C49+I49+O49</f>
        <v>184.65</v>
      </c>
      <c r="V49" s="17">
        <f t="shared" ref="V49" si="18">+D49+J49+P49</f>
        <v>80.089999999999989</v>
      </c>
      <c r="W49" s="18">
        <f t="shared" ref="W49" si="19">+E49+K49+Q49</f>
        <v>341.90463865459913</v>
      </c>
      <c r="X49" s="18">
        <f t="shared" ref="X49" si="20">+SUM(T49:W49)</f>
        <v>805.6946386545992</v>
      </c>
    </row>
    <row r="52" spans="1:24" ht="18" x14ac:dyDescent="0.25">
      <c r="B52" s="50" t="s">
        <v>5</v>
      </c>
      <c r="C52" s="50"/>
      <c r="D52" s="50"/>
      <c r="E52" s="50"/>
      <c r="F52" s="50"/>
      <c r="H52" s="50" t="s">
        <v>9</v>
      </c>
      <c r="I52" s="50"/>
      <c r="J52" s="50"/>
      <c r="K52" s="50"/>
      <c r="L52" s="50"/>
      <c r="N52" s="50" t="s">
        <v>10</v>
      </c>
      <c r="O52" s="50"/>
      <c r="P52" s="50"/>
      <c r="Q52" s="50"/>
      <c r="R52" s="50"/>
      <c r="T52" s="50" t="s">
        <v>11</v>
      </c>
      <c r="U52" s="50"/>
      <c r="V52" s="50"/>
      <c r="W52" s="50"/>
      <c r="X52" s="50"/>
    </row>
    <row r="54" spans="1:24" s="8" customFormat="1" ht="20.25" customHeight="1" x14ac:dyDescent="0.2">
      <c r="B54" s="27" t="s">
        <v>16</v>
      </c>
      <c r="C54" s="27" t="s">
        <v>17</v>
      </c>
      <c r="D54" s="27" t="s">
        <v>18</v>
      </c>
      <c r="E54" s="27" t="s">
        <v>19</v>
      </c>
      <c r="F54" s="27" t="s">
        <v>20</v>
      </c>
      <c r="H54" s="27" t="s">
        <v>16</v>
      </c>
      <c r="I54" s="27" t="s">
        <v>17</v>
      </c>
      <c r="J54" s="27" t="s">
        <v>18</v>
      </c>
      <c r="K54" s="27" t="s">
        <v>19</v>
      </c>
      <c r="L54" s="27" t="s">
        <v>20</v>
      </c>
      <c r="N54" s="27" t="s">
        <v>16</v>
      </c>
      <c r="O54" s="27" t="s">
        <v>17</v>
      </c>
      <c r="P54" s="27" t="s">
        <v>18</v>
      </c>
      <c r="Q54" s="27" t="s">
        <v>19</v>
      </c>
      <c r="R54" s="27" t="s">
        <v>20</v>
      </c>
      <c r="T54" s="27" t="s">
        <v>16</v>
      </c>
      <c r="U54" s="27" t="s">
        <v>17</v>
      </c>
      <c r="V54" s="27" t="s">
        <v>18</v>
      </c>
      <c r="W54" s="27" t="s">
        <v>19</v>
      </c>
      <c r="X54" s="27" t="s">
        <v>20</v>
      </c>
    </row>
    <row r="55" spans="1:24" x14ac:dyDescent="0.2">
      <c r="A55">
        <v>2008</v>
      </c>
      <c r="B55" s="7">
        <f t="shared" ref="B55:E73" si="21">+B31</f>
        <v>83.34</v>
      </c>
      <c r="C55" s="7">
        <f t="shared" si="21"/>
        <v>83.06</v>
      </c>
      <c r="D55" s="7">
        <f t="shared" si="21"/>
        <v>35.4</v>
      </c>
      <c r="E55" s="7">
        <f t="shared" si="21"/>
        <v>76.724281690140856</v>
      </c>
      <c r="F55" s="7">
        <f>+SUM(B55:E55)</f>
        <v>278.52428169014087</v>
      </c>
      <c r="H55" s="7">
        <f t="shared" ref="H55:K73" si="22">+H31*$I$4/100</f>
        <v>65.27821560000001</v>
      </c>
      <c r="I55" s="7">
        <f t="shared" si="22"/>
        <v>77.076467199999996</v>
      </c>
      <c r="J55" s="7">
        <f t="shared" si="22"/>
        <v>26.546066100000004</v>
      </c>
      <c r="K55" s="7">
        <f t="shared" si="22"/>
        <v>116.28964025535215</v>
      </c>
      <c r="L55" s="7">
        <f>+SUM(H55:K55)</f>
        <v>285.19038915535214</v>
      </c>
      <c r="N55" s="7">
        <f t="shared" ref="N55:Q73" si="23">+N31*$O$4/100</f>
        <v>64.702371240000005</v>
      </c>
      <c r="O55" s="7">
        <f t="shared" si="23"/>
        <v>201.56732388</v>
      </c>
      <c r="P55" s="7">
        <f t="shared" si="23"/>
        <v>23.576782320000003</v>
      </c>
      <c r="Q55" s="7">
        <f t="shared" si="23"/>
        <v>76.562292484464521</v>
      </c>
      <c r="R55" s="7">
        <f>+SUM(N55:Q55)</f>
        <v>366.40876992446454</v>
      </c>
      <c r="T55" s="7">
        <f t="shared" ref="T55:W70" si="24">+B55+H55+N55</f>
        <v>213.32058684000003</v>
      </c>
      <c r="U55" s="7">
        <f t="shared" si="24"/>
        <v>361.70379107999997</v>
      </c>
      <c r="V55" s="7">
        <f t="shared" si="24"/>
        <v>85.522848420000003</v>
      </c>
      <c r="W55" s="7">
        <f t="shared" si="24"/>
        <v>269.57621442995753</v>
      </c>
      <c r="X55" s="7">
        <f>+SUM(T55:W55)</f>
        <v>930.12344076995748</v>
      </c>
    </row>
    <row r="56" spans="1:24" x14ac:dyDescent="0.2">
      <c r="A56">
        <v>2009</v>
      </c>
      <c r="B56" s="7">
        <f t="shared" si="21"/>
        <v>60.25</v>
      </c>
      <c r="C56" s="7">
        <f t="shared" si="21"/>
        <v>86.62</v>
      </c>
      <c r="D56" s="7">
        <f t="shared" si="21"/>
        <v>34.29</v>
      </c>
      <c r="E56" s="7">
        <f t="shared" si="21"/>
        <v>88.580595348837221</v>
      </c>
      <c r="F56" s="7">
        <f t="shared" ref="F56:F68" si="25">+SUM(B56:E56)</f>
        <v>269.74059534883725</v>
      </c>
      <c r="H56" s="7">
        <f t="shared" si="22"/>
        <v>49.622058199999998</v>
      </c>
      <c r="I56" s="7">
        <f t="shared" si="22"/>
        <v>68.625816400000005</v>
      </c>
      <c r="J56" s="7">
        <f t="shared" si="22"/>
        <v>25.443807300000003</v>
      </c>
      <c r="K56" s="7">
        <f t="shared" si="22"/>
        <v>117.12067968683724</v>
      </c>
      <c r="L56" s="7">
        <f t="shared" ref="L56:L71" si="26">+SUM(H56:K56)</f>
        <v>260.81236158683726</v>
      </c>
      <c r="N56" s="7">
        <f t="shared" si="23"/>
        <v>39.45727188</v>
      </c>
      <c r="O56" s="7">
        <f t="shared" si="23"/>
        <v>186.69412008000003</v>
      </c>
      <c r="P56" s="7">
        <f t="shared" si="23"/>
        <v>24.363724320000006</v>
      </c>
      <c r="Q56" s="7">
        <f t="shared" si="23"/>
        <v>70.277220388113506</v>
      </c>
      <c r="R56" s="7">
        <f t="shared" ref="R56:R71" si="27">+SUM(N56:Q56)</f>
        <v>320.79233666811353</v>
      </c>
      <c r="T56" s="7">
        <f t="shared" si="24"/>
        <v>149.32933008000001</v>
      </c>
      <c r="U56" s="7">
        <f t="shared" si="24"/>
        <v>341.93993648000003</v>
      </c>
      <c r="V56" s="7">
        <f t="shared" si="24"/>
        <v>84.097531620000012</v>
      </c>
      <c r="W56" s="7">
        <f t="shared" si="24"/>
        <v>275.97849542378799</v>
      </c>
      <c r="X56" s="7">
        <f t="shared" ref="X56:X70" si="28">+SUM(T56:W56)</f>
        <v>851.34529360378804</v>
      </c>
    </row>
    <row r="57" spans="1:24" x14ac:dyDescent="0.2">
      <c r="A57">
        <v>2010</v>
      </c>
      <c r="B57" s="7">
        <f t="shared" si="21"/>
        <v>46.12</v>
      </c>
      <c r="C57" s="7">
        <f t="shared" si="21"/>
        <v>76.040000000000006</v>
      </c>
      <c r="D57" s="7">
        <f t="shared" si="21"/>
        <v>29.82</v>
      </c>
      <c r="E57" s="7">
        <f t="shared" si="21"/>
        <v>89.082577009767107</v>
      </c>
      <c r="F57" s="7">
        <f t="shared" si="25"/>
        <v>241.0625770097671</v>
      </c>
      <c r="H57" s="7">
        <f t="shared" si="22"/>
        <v>52.061316100000006</v>
      </c>
      <c r="I57" s="7">
        <f t="shared" si="22"/>
        <v>55.459947400000011</v>
      </c>
      <c r="J57" s="7">
        <f t="shared" si="22"/>
        <v>26.535860000000003</v>
      </c>
      <c r="K57" s="7">
        <f t="shared" si="22"/>
        <v>111.23003448489861</v>
      </c>
      <c r="L57" s="7">
        <f t="shared" si="26"/>
        <v>245.28715798489861</v>
      </c>
      <c r="N57" s="7">
        <f t="shared" si="23"/>
        <v>27.086543640000006</v>
      </c>
      <c r="O57" s="7">
        <f t="shared" si="23"/>
        <v>122.1333984</v>
      </c>
      <c r="P57" s="7">
        <f t="shared" si="23"/>
        <v>28.880771400000008</v>
      </c>
      <c r="Q57" s="7">
        <f t="shared" si="23"/>
        <v>73.79386712524753</v>
      </c>
      <c r="R57" s="7">
        <f t="shared" si="27"/>
        <v>251.89458056524757</v>
      </c>
      <c r="T57" s="7">
        <f t="shared" si="24"/>
        <v>125.26785974000001</v>
      </c>
      <c r="U57" s="7">
        <f t="shared" si="24"/>
        <v>253.63334580000003</v>
      </c>
      <c r="V57" s="7">
        <f t="shared" si="24"/>
        <v>85.236631400000022</v>
      </c>
      <c r="W57" s="7">
        <f t="shared" si="24"/>
        <v>274.10647861991322</v>
      </c>
      <c r="X57" s="7">
        <f t="shared" si="28"/>
        <v>738.24431555991328</v>
      </c>
    </row>
    <row r="58" spans="1:24" x14ac:dyDescent="0.2">
      <c r="A58">
        <v>2011</v>
      </c>
      <c r="B58" s="7">
        <f t="shared" si="21"/>
        <v>60.96</v>
      </c>
      <c r="C58" s="7">
        <f t="shared" si="21"/>
        <v>73.91</v>
      </c>
      <c r="D58" s="7">
        <f t="shared" si="21"/>
        <v>31.92</v>
      </c>
      <c r="E58" s="7">
        <f t="shared" si="21"/>
        <v>89.883950354609908</v>
      </c>
      <c r="F58" s="7">
        <f t="shared" si="25"/>
        <v>256.67395035460993</v>
      </c>
      <c r="H58" s="7">
        <f t="shared" si="22"/>
        <v>68.983029900000005</v>
      </c>
      <c r="I58" s="7">
        <f t="shared" si="22"/>
        <v>60.389493700000003</v>
      </c>
      <c r="J58" s="7">
        <f t="shared" si="22"/>
        <v>31.496024600000002</v>
      </c>
      <c r="K58" s="7">
        <f t="shared" si="22"/>
        <v>101.84815576560284</v>
      </c>
      <c r="L58" s="7">
        <f t="shared" si="26"/>
        <v>262.71670396560285</v>
      </c>
      <c r="N58" s="7">
        <f t="shared" si="23"/>
        <v>40.747856760000005</v>
      </c>
      <c r="O58" s="7">
        <f t="shared" si="23"/>
        <v>105.52892220000001</v>
      </c>
      <c r="P58" s="7">
        <f t="shared" si="23"/>
        <v>33.445035000000004</v>
      </c>
      <c r="Q58" s="7">
        <f t="shared" si="23"/>
        <v>77.536374445534989</v>
      </c>
      <c r="R58" s="7">
        <f t="shared" si="27"/>
        <v>257.25818840553501</v>
      </c>
      <c r="T58" s="7">
        <f t="shared" si="24"/>
        <v>170.69088665999999</v>
      </c>
      <c r="U58" s="7">
        <f t="shared" si="24"/>
        <v>239.82841590000001</v>
      </c>
      <c r="V58" s="7">
        <f t="shared" si="24"/>
        <v>96.861059600000004</v>
      </c>
      <c r="W58" s="7">
        <f t="shared" si="24"/>
        <v>269.26848056574772</v>
      </c>
      <c r="X58" s="7">
        <f t="shared" si="28"/>
        <v>776.64884272574773</v>
      </c>
    </row>
    <row r="59" spans="1:24" x14ac:dyDescent="0.2">
      <c r="A59">
        <v>2012</v>
      </c>
      <c r="B59" s="7">
        <f t="shared" si="21"/>
        <v>76.73</v>
      </c>
      <c r="C59" s="7">
        <f t="shared" si="21"/>
        <v>78.459999999999994</v>
      </c>
      <c r="D59" s="7">
        <f t="shared" si="21"/>
        <v>29.91</v>
      </c>
      <c r="E59" s="7">
        <f t="shared" si="21"/>
        <v>79.138682581090379</v>
      </c>
      <c r="F59" s="7">
        <f t="shared" si="25"/>
        <v>264.23868258109036</v>
      </c>
      <c r="H59" s="7">
        <f t="shared" si="22"/>
        <v>74.953598400000004</v>
      </c>
      <c r="I59" s="7">
        <f t="shared" si="22"/>
        <v>74.198347000000012</v>
      </c>
      <c r="J59" s="7">
        <f t="shared" si="22"/>
        <v>29.281300900000002</v>
      </c>
      <c r="K59" s="7">
        <f t="shared" si="22"/>
        <v>114.35387062022086</v>
      </c>
      <c r="L59" s="7">
        <f t="shared" si="26"/>
        <v>292.78711692022085</v>
      </c>
      <c r="N59" s="7">
        <f t="shared" si="23"/>
        <v>47.326691880000006</v>
      </c>
      <c r="O59" s="7">
        <f t="shared" si="23"/>
        <v>105.57613872000002</v>
      </c>
      <c r="P59" s="7">
        <f t="shared" si="23"/>
        <v>35.380912320000007</v>
      </c>
      <c r="Q59" s="7">
        <f t="shared" si="23"/>
        <v>87.674681838139392</v>
      </c>
      <c r="R59" s="7">
        <f t="shared" si="27"/>
        <v>275.95842475813942</v>
      </c>
      <c r="T59" s="7">
        <f t="shared" si="24"/>
        <v>199.01029027999999</v>
      </c>
      <c r="U59" s="7">
        <f t="shared" si="24"/>
        <v>258.23448572000001</v>
      </c>
      <c r="V59" s="7">
        <f t="shared" si="24"/>
        <v>94.572213220000009</v>
      </c>
      <c r="W59" s="7">
        <f t="shared" si="24"/>
        <v>281.16723503945065</v>
      </c>
      <c r="X59" s="7">
        <f t="shared" si="28"/>
        <v>832.98422425945068</v>
      </c>
    </row>
    <row r="60" spans="1:24" x14ac:dyDescent="0.2">
      <c r="A60">
        <v>2013</v>
      </c>
      <c r="B60" s="7">
        <f t="shared" si="21"/>
        <v>84.44</v>
      </c>
      <c r="C60" s="7">
        <f t="shared" si="21"/>
        <v>74.63</v>
      </c>
      <c r="D60" s="7">
        <f t="shared" si="21"/>
        <v>30.68</v>
      </c>
      <c r="E60" s="7">
        <f t="shared" si="21"/>
        <v>83.267193024815569</v>
      </c>
      <c r="F60" s="7">
        <f t="shared" si="25"/>
        <v>273.01719302481558</v>
      </c>
      <c r="H60" s="7">
        <f t="shared" si="22"/>
        <v>76.331421900000009</v>
      </c>
      <c r="I60" s="7">
        <f t="shared" si="22"/>
        <v>69.574983700000004</v>
      </c>
      <c r="J60" s="7">
        <f t="shared" si="22"/>
        <v>27.995332300000001</v>
      </c>
      <c r="K60" s="7">
        <f t="shared" si="22"/>
        <v>102.62688067129446</v>
      </c>
      <c r="L60" s="7">
        <f t="shared" si="26"/>
        <v>276.52861857129449</v>
      </c>
      <c r="N60" s="7">
        <f t="shared" si="23"/>
        <v>37.017751680000003</v>
      </c>
      <c r="O60" s="7">
        <f t="shared" si="23"/>
        <v>99.705551400000019</v>
      </c>
      <c r="P60" s="7">
        <f t="shared" si="23"/>
        <v>38.402769599999999</v>
      </c>
      <c r="Q60" s="7">
        <f t="shared" si="23"/>
        <v>91.898563820943266</v>
      </c>
      <c r="R60" s="7">
        <f t="shared" si="27"/>
        <v>267.0246365009433</v>
      </c>
      <c r="T60" s="7">
        <f t="shared" si="24"/>
        <v>197.78917358000001</v>
      </c>
      <c r="U60" s="7">
        <f>+C60+I60+O60</f>
        <v>243.91053510000003</v>
      </c>
      <c r="V60" s="7">
        <f t="shared" si="24"/>
        <v>97.078101900000007</v>
      </c>
      <c r="W60" s="7">
        <f t="shared" si="24"/>
        <v>277.79263751705327</v>
      </c>
      <c r="X60" s="7">
        <f t="shared" si="28"/>
        <v>816.57044809705326</v>
      </c>
    </row>
    <row r="61" spans="1:24" x14ac:dyDescent="0.2">
      <c r="A61">
        <v>2014</v>
      </c>
      <c r="B61" s="7">
        <f t="shared" si="21"/>
        <v>85.26</v>
      </c>
      <c r="C61" s="7">
        <f t="shared" si="21"/>
        <v>67.61</v>
      </c>
      <c r="D61" s="7">
        <f t="shared" si="21"/>
        <v>32.549999999999997</v>
      </c>
      <c r="E61" s="7">
        <f t="shared" si="21"/>
        <v>96.857170714285715</v>
      </c>
      <c r="F61" s="7">
        <f t="shared" si="25"/>
        <v>282.27717071428572</v>
      </c>
      <c r="H61" s="7">
        <f t="shared" si="22"/>
        <v>90.477076500000024</v>
      </c>
      <c r="I61" s="7">
        <f t="shared" si="22"/>
        <v>63.451323700000003</v>
      </c>
      <c r="J61" s="7">
        <f t="shared" si="22"/>
        <v>34.037343499999999</v>
      </c>
      <c r="K61" s="7">
        <f t="shared" si="22"/>
        <v>108.70062316553081</v>
      </c>
      <c r="L61" s="7">
        <f t="shared" si="26"/>
        <v>296.66636686553085</v>
      </c>
      <c r="N61" s="7">
        <f t="shared" si="23"/>
        <v>31.871151000000005</v>
      </c>
      <c r="O61" s="7">
        <f t="shared" si="23"/>
        <v>97.250292360000003</v>
      </c>
      <c r="P61" s="7">
        <f t="shared" si="23"/>
        <v>41.660709480000008</v>
      </c>
      <c r="Q61" s="7">
        <f t="shared" si="23"/>
        <v>81.448519195271103</v>
      </c>
      <c r="R61" s="7">
        <f t="shared" si="27"/>
        <v>252.23067203527111</v>
      </c>
      <c r="T61" s="7">
        <f t="shared" si="24"/>
        <v>207.60822750000003</v>
      </c>
      <c r="U61" s="7">
        <f t="shared" si="24"/>
        <v>228.31161606000001</v>
      </c>
      <c r="V61" s="7">
        <f t="shared" si="24"/>
        <v>108.24805298000001</v>
      </c>
      <c r="W61" s="7">
        <f t="shared" si="24"/>
        <v>287.00631307508763</v>
      </c>
      <c r="X61" s="7">
        <f t="shared" si="28"/>
        <v>831.17420961508765</v>
      </c>
    </row>
    <row r="62" spans="1:24" x14ac:dyDescent="0.2">
      <c r="A62">
        <v>2015</v>
      </c>
      <c r="B62" s="7">
        <f t="shared" si="21"/>
        <v>77.36</v>
      </c>
      <c r="C62" s="7">
        <f t="shared" si="21"/>
        <v>66.61</v>
      </c>
      <c r="D62" s="7">
        <f t="shared" si="21"/>
        <v>37.17</v>
      </c>
      <c r="E62" s="7">
        <f t="shared" si="21"/>
        <v>105.21726373230372</v>
      </c>
      <c r="F62" s="7">
        <f t="shared" si="25"/>
        <v>286.35726373230369</v>
      </c>
      <c r="H62" s="7">
        <f t="shared" si="22"/>
        <v>109.8584604</v>
      </c>
      <c r="I62" s="7">
        <f t="shared" si="22"/>
        <v>60.573203500000005</v>
      </c>
      <c r="J62" s="7">
        <f t="shared" si="22"/>
        <v>41.232644000000001</v>
      </c>
      <c r="K62" s="7">
        <f t="shared" si="22"/>
        <v>108.85160958886743</v>
      </c>
      <c r="L62" s="7">
        <f t="shared" si="26"/>
        <v>320.51591748886744</v>
      </c>
      <c r="N62" s="7">
        <f t="shared" si="23"/>
        <v>44.79273864000001</v>
      </c>
      <c r="O62" s="7">
        <f t="shared" si="23"/>
        <v>97.014209760000014</v>
      </c>
      <c r="P62" s="7">
        <f t="shared" si="23"/>
        <v>36.057682440000001</v>
      </c>
      <c r="Q62" s="7">
        <f t="shared" si="23"/>
        <v>95.177364187555071</v>
      </c>
      <c r="R62" s="7">
        <f t="shared" si="27"/>
        <v>273.04199502755512</v>
      </c>
      <c r="T62" s="7">
        <f t="shared" si="24"/>
        <v>232.01119904000001</v>
      </c>
      <c r="U62" s="7">
        <f t="shared" si="24"/>
        <v>224.19741326000002</v>
      </c>
      <c r="V62" s="7">
        <f t="shared" si="24"/>
        <v>114.46032644000002</v>
      </c>
      <c r="W62" s="7">
        <f t="shared" si="24"/>
        <v>309.24623750872627</v>
      </c>
      <c r="X62" s="7">
        <f t="shared" si="28"/>
        <v>879.91517624872631</v>
      </c>
    </row>
    <row r="63" spans="1:24" x14ac:dyDescent="0.2">
      <c r="A63">
        <v>2016</v>
      </c>
      <c r="B63" s="7">
        <f t="shared" si="21"/>
        <v>84.8</v>
      </c>
      <c r="C63" s="7">
        <f t="shared" si="21"/>
        <v>68.09</v>
      </c>
      <c r="D63" s="7">
        <f t="shared" si="21"/>
        <v>39.25</v>
      </c>
      <c r="E63" s="7">
        <f t="shared" si="21"/>
        <v>106.34754731182795</v>
      </c>
      <c r="F63" s="7">
        <f t="shared" si="25"/>
        <v>298.48754731182794</v>
      </c>
      <c r="H63" s="7">
        <f t="shared" si="22"/>
        <v>138.99687590000002</v>
      </c>
      <c r="I63" s="7">
        <f t="shared" si="22"/>
        <v>61.175363400000009</v>
      </c>
      <c r="J63" s="7">
        <f t="shared" si="22"/>
        <v>41.763361200000006</v>
      </c>
      <c r="K63" s="7">
        <f t="shared" si="22"/>
        <v>110.42607707349779</v>
      </c>
      <c r="L63" s="7">
        <f t="shared" si="26"/>
        <v>352.36167757349779</v>
      </c>
      <c r="N63" s="7">
        <f t="shared" si="23"/>
        <v>63.978384600000005</v>
      </c>
      <c r="O63" s="7">
        <f t="shared" si="23"/>
        <v>97.187337000000014</v>
      </c>
      <c r="P63" s="7">
        <f t="shared" si="23"/>
        <v>32.658093000000001</v>
      </c>
      <c r="Q63" s="7">
        <f t="shared" si="23"/>
        <v>99.584337184817741</v>
      </c>
      <c r="R63" s="7">
        <f t="shared" si="27"/>
        <v>293.40815178481773</v>
      </c>
      <c r="T63" s="7">
        <f t="shared" si="24"/>
        <v>287.77526050000006</v>
      </c>
      <c r="U63" s="7">
        <f t="shared" si="24"/>
        <v>226.45270040000003</v>
      </c>
      <c r="V63" s="7">
        <f t="shared" si="24"/>
        <v>113.6714542</v>
      </c>
      <c r="W63" s="7">
        <f t="shared" si="24"/>
        <v>316.35796157014352</v>
      </c>
      <c r="X63" s="7">
        <f t="shared" si="28"/>
        <v>944.25737667014357</v>
      </c>
    </row>
    <row r="64" spans="1:24" x14ac:dyDescent="0.2">
      <c r="A64">
        <v>2017</v>
      </c>
      <c r="B64" s="7">
        <f t="shared" si="21"/>
        <v>102.81</v>
      </c>
      <c r="C64" s="7">
        <f t="shared" si="21"/>
        <v>70.81</v>
      </c>
      <c r="D64" s="7">
        <f t="shared" si="21"/>
        <v>36.39</v>
      </c>
      <c r="E64" s="7">
        <f t="shared" si="21"/>
        <v>107.38315178008556</v>
      </c>
      <c r="F64" s="7">
        <f t="shared" si="25"/>
        <v>317.39315178008553</v>
      </c>
      <c r="H64" s="7">
        <f t="shared" si="22"/>
        <v>171.04402990000003</v>
      </c>
      <c r="I64" s="7">
        <f t="shared" si="22"/>
        <v>71.442700000000002</v>
      </c>
      <c r="J64" s="7">
        <f t="shared" si="22"/>
        <v>47.2644491</v>
      </c>
      <c r="K64" s="7">
        <f t="shared" si="22"/>
        <v>113.37243247580942</v>
      </c>
      <c r="L64" s="7">
        <f t="shared" si="26"/>
        <v>403.12361147580947</v>
      </c>
      <c r="N64" s="7">
        <f t="shared" si="23"/>
        <v>84.612003840000014</v>
      </c>
      <c r="O64" s="7">
        <f t="shared" si="23"/>
        <v>104.45868108000002</v>
      </c>
      <c r="P64" s="7">
        <f t="shared" si="23"/>
        <v>32.359055040000001</v>
      </c>
      <c r="Q64" s="7">
        <f t="shared" si="23"/>
        <v>88.483451510116751</v>
      </c>
      <c r="R64" s="7">
        <f t="shared" si="27"/>
        <v>309.91319147011677</v>
      </c>
      <c r="T64" s="7">
        <f t="shared" si="24"/>
        <v>358.46603374</v>
      </c>
      <c r="U64" s="7">
        <f t="shared" si="24"/>
        <v>246.71138108000002</v>
      </c>
      <c r="V64" s="7">
        <f t="shared" si="24"/>
        <v>116.01350413999999</v>
      </c>
      <c r="W64" s="7">
        <f t="shared" si="24"/>
        <v>309.23903576601174</v>
      </c>
      <c r="X64" s="7">
        <f t="shared" si="28"/>
        <v>1030.4299547260116</v>
      </c>
    </row>
    <row r="65" spans="1:24" x14ac:dyDescent="0.2">
      <c r="A65">
        <v>2018</v>
      </c>
      <c r="B65" s="7">
        <f t="shared" si="21"/>
        <v>102.29</v>
      </c>
      <c r="C65" s="7">
        <f t="shared" si="21"/>
        <v>70.349999999999994</v>
      </c>
      <c r="D65" s="7">
        <f t="shared" si="21"/>
        <v>35.840000000000003</v>
      </c>
      <c r="E65" s="7">
        <f t="shared" si="21"/>
        <v>113.19493585162274</v>
      </c>
      <c r="F65" s="7">
        <f t="shared" si="25"/>
        <v>321.67493585162276</v>
      </c>
      <c r="H65" s="7">
        <f t="shared" si="22"/>
        <v>167.32900949999998</v>
      </c>
      <c r="I65" s="7">
        <f t="shared" si="22"/>
        <v>71.718264700000006</v>
      </c>
      <c r="J65" s="7">
        <f t="shared" si="22"/>
        <v>53.265635899999999</v>
      </c>
      <c r="K65" s="7">
        <f t="shared" si="22"/>
        <v>120.6723166149385</v>
      </c>
      <c r="L65" s="7">
        <f t="shared" si="26"/>
        <v>412.98522671493851</v>
      </c>
      <c r="N65" s="7">
        <f t="shared" si="23"/>
        <v>93.095238600000016</v>
      </c>
      <c r="O65" s="7">
        <f t="shared" si="23"/>
        <v>97.816890600000008</v>
      </c>
      <c r="P65" s="7">
        <f t="shared" si="23"/>
        <v>32.280360840000007</v>
      </c>
      <c r="Q65" s="7">
        <f t="shared" si="23"/>
        <v>89.097703941513871</v>
      </c>
      <c r="R65" s="7">
        <f t="shared" si="27"/>
        <v>312.29019398151394</v>
      </c>
      <c r="T65" s="7">
        <f t="shared" si="24"/>
        <v>362.71424810000002</v>
      </c>
      <c r="U65" s="7">
        <f t="shared" si="24"/>
        <v>239.88515530000001</v>
      </c>
      <c r="V65" s="7">
        <f t="shared" si="24"/>
        <v>121.38599674000002</v>
      </c>
      <c r="W65" s="7">
        <f t="shared" si="24"/>
        <v>322.96495640807512</v>
      </c>
      <c r="X65" s="7">
        <f t="shared" si="28"/>
        <v>1046.9503565480752</v>
      </c>
    </row>
    <row r="66" spans="1:24" x14ac:dyDescent="0.2">
      <c r="A66">
        <v>2019</v>
      </c>
      <c r="B66" s="7">
        <f t="shared" si="21"/>
        <v>95.45</v>
      </c>
      <c r="C66" s="7">
        <f t="shared" si="21"/>
        <v>70.87</v>
      </c>
      <c r="D66" s="7">
        <f t="shared" si="21"/>
        <v>40.53</v>
      </c>
      <c r="E66" s="7">
        <f t="shared" si="21"/>
        <v>121.33743533909737</v>
      </c>
      <c r="F66" s="7">
        <f t="shared" si="25"/>
        <v>328.18743533909736</v>
      </c>
      <c r="H66" s="7">
        <f t="shared" si="22"/>
        <v>141.30345450000002</v>
      </c>
      <c r="I66" s="7">
        <f t="shared" si="22"/>
        <v>80.0566484</v>
      </c>
      <c r="J66" s="7">
        <f t="shared" si="22"/>
        <v>56.592824500000006</v>
      </c>
      <c r="K66" s="7">
        <f t="shared" si="22"/>
        <v>130.95539267605957</v>
      </c>
      <c r="L66" s="7">
        <f t="shared" si="26"/>
        <v>408.90832007605957</v>
      </c>
      <c r="N66" s="7">
        <f t="shared" si="23"/>
        <v>112.37531760000002</v>
      </c>
      <c r="O66" s="7">
        <f t="shared" si="23"/>
        <v>97.643763360000008</v>
      </c>
      <c r="P66" s="7">
        <f t="shared" si="23"/>
        <v>30.612043800000002</v>
      </c>
      <c r="Q66" s="7">
        <f t="shared" si="23"/>
        <v>87.10754904247662</v>
      </c>
      <c r="R66" s="7">
        <f t="shared" si="27"/>
        <v>327.73867380247668</v>
      </c>
      <c r="T66" s="7">
        <f t="shared" si="24"/>
        <v>349.12877210000005</v>
      </c>
      <c r="U66" s="7">
        <f t="shared" si="24"/>
        <v>248.57041176000001</v>
      </c>
      <c r="V66" s="7">
        <f t="shared" si="24"/>
        <v>127.73486830000002</v>
      </c>
      <c r="W66" s="7">
        <f t="shared" si="24"/>
        <v>339.40037705763359</v>
      </c>
      <c r="X66" s="7">
        <f t="shared" si="28"/>
        <v>1064.8344292176337</v>
      </c>
    </row>
    <row r="67" spans="1:24" x14ac:dyDescent="0.2">
      <c r="A67">
        <v>2020</v>
      </c>
      <c r="B67" s="7">
        <f t="shared" si="21"/>
        <v>90.09</v>
      </c>
      <c r="C67" s="7">
        <f t="shared" si="21"/>
        <v>66.790000000000006</v>
      </c>
      <c r="D67" s="7">
        <f t="shared" si="21"/>
        <v>45.54</v>
      </c>
      <c r="E67" s="7">
        <f t="shared" si="21"/>
        <v>120.39912144589653</v>
      </c>
      <c r="F67" s="7">
        <f t="shared" si="25"/>
        <v>322.81912144589649</v>
      </c>
      <c r="H67" s="7">
        <f t="shared" si="22"/>
        <v>133.51620020000001</v>
      </c>
      <c r="I67" s="7">
        <f t="shared" si="22"/>
        <v>85.700621700000013</v>
      </c>
      <c r="J67" s="7">
        <f t="shared" si="22"/>
        <v>57.68487720000001</v>
      </c>
      <c r="K67" s="7">
        <f t="shared" si="22"/>
        <v>143.64196551497446</v>
      </c>
      <c r="L67" s="7">
        <f t="shared" si="26"/>
        <v>420.54366461497449</v>
      </c>
      <c r="N67" s="7">
        <f t="shared" si="23"/>
        <v>120.84281352000002</v>
      </c>
      <c r="O67" s="7">
        <f t="shared" si="23"/>
        <v>97.171598160000016</v>
      </c>
      <c r="P67" s="7">
        <f t="shared" si="23"/>
        <v>29.777885280000007</v>
      </c>
      <c r="Q67" s="7">
        <f t="shared" si="23"/>
        <v>93.169009119919068</v>
      </c>
      <c r="R67" s="7">
        <f t="shared" si="27"/>
        <v>340.9613060799191</v>
      </c>
      <c r="T67" s="7">
        <f t="shared" si="24"/>
        <v>344.44901372000004</v>
      </c>
      <c r="U67" s="7">
        <f t="shared" si="24"/>
        <v>249.66221986000005</v>
      </c>
      <c r="V67" s="7">
        <f t="shared" si="24"/>
        <v>133.00276248</v>
      </c>
      <c r="W67" s="7">
        <f t="shared" si="24"/>
        <v>357.21009608079004</v>
      </c>
      <c r="X67" s="7">
        <f t="shared" si="28"/>
        <v>1084.3240921407901</v>
      </c>
    </row>
    <row r="68" spans="1:24" x14ac:dyDescent="0.2">
      <c r="A68">
        <v>2021</v>
      </c>
      <c r="B68" s="7">
        <f t="shared" si="21"/>
        <v>87.86</v>
      </c>
      <c r="C68" s="7">
        <f t="shared" si="21"/>
        <v>67.2</v>
      </c>
      <c r="D68" s="7">
        <f t="shared" si="21"/>
        <v>43.2</v>
      </c>
      <c r="E68" s="7">
        <f t="shared" si="21"/>
        <v>116.36246809031718</v>
      </c>
      <c r="F68" s="7">
        <f t="shared" si="25"/>
        <v>314.62246809031717</v>
      </c>
      <c r="G68" s="6"/>
      <c r="H68" s="7">
        <f t="shared" si="22"/>
        <v>149.64183820000002</v>
      </c>
      <c r="I68" s="7">
        <f t="shared" si="22"/>
        <v>83.863523700000002</v>
      </c>
      <c r="J68" s="7">
        <f t="shared" si="22"/>
        <v>58.807548199999999</v>
      </c>
      <c r="K68" s="7">
        <f t="shared" si="22"/>
        <v>128.85010122503979</v>
      </c>
      <c r="L68" s="7">
        <f t="shared" si="26"/>
        <v>421.1630113250398</v>
      </c>
      <c r="N68" s="7">
        <f t="shared" si="23"/>
        <v>115.52308560000003</v>
      </c>
      <c r="O68" s="7">
        <f t="shared" si="23"/>
        <v>112.59566136000004</v>
      </c>
      <c r="P68" s="7">
        <f t="shared" si="23"/>
        <v>29.636235719999998</v>
      </c>
      <c r="Q68" s="7">
        <f t="shared" si="23"/>
        <v>93.238700527271362</v>
      </c>
      <c r="R68" s="7">
        <f t="shared" si="27"/>
        <v>350.99368320727143</v>
      </c>
      <c r="T68" s="7">
        <f>+B68+H68+N68</f>
        <v>353.02492380000001</v>
      </c>
      <c r="U68" s="7">
        <f t="shared" si="24"/>
        <v>263.65918506000003</v>
      </c>
      <c r="V68" s="7">
        <f t="shared" si="24"/>
        <v>131.64378392</v>
      </c>
      <c r="W68" s="7">
        <f t="shared" si="24"/>
        <v>338.45126984262834</v>
      </c>
      <c r="X68" s="7">
        <f t="shared" si="28"/>
        <v>1086.7791626226285</v>
      </c>
    </row>
    <row r="69" spans="1:24" x14ac:dyDescent="0.2">
      <c r="A69">
        <v>2022</v>
      </c>
      <c r="B69" s="7">
        <f t="shared" si="21"/>
        <v>90.75</v>
      </c>
      <c r="C69" s="7">
        <f t="shared" si="21"/>
        <v>75.13</v>
      </c>
      <c r="D69" s="7">
        <f t="shared" si="21"/>
        <v>36.07</v>
      </c>
      <c r="E69" s="7">
        <f t="shared" si="21"/>
        <v>114.04302257092689</v>
      </c>
      <c r="F69" s="7">
        <f>+SUM(B69:E69)</f>
        <v>315.99302257092688</v>
      </c>
      <c r="G69" s="38"/>
      <c r="H69" s="7">
        <f t="shared" si="22"/>
        <v>176.2797592</v>
      </c>
      <c r="I69" s="7">
        <f t="shared" si="22"/>
        <v>103.8368614</v>
      </c>
      <c r="J69" s="7">
        <f t="shared" si="22"/>
        <v>56.837770900000002</v>
      </c>
      <c r="K69" s="7">
        <f t="shared" si="22"/>
        <v>124.71791152563864</v>
      </c>
      <c r="L69" s="7">
        <f t="shared" si="26"/>
        <v>461.67230302563871</v>
      </c>
      <c r="N69" s="7">
        <f t="shared" si="23"/>
        <v>120.46508136000003</v>
      </c>
      <c r="O69" s="7">
        <f t="shared" si="23"/>
        <v>128.77518888</v>
      </c>
      <c r="P69" s="7">
        <f t="shared" si="23"/>
        <v>26.740289160000003</v>
      </c>
      <c r="Q69" s="7">
        <f t="shared" si="23"/>
        <v>99.591750860457935</v>
      </c>
      <c r="R69" s="7">
        <f t="shared" si="27"/>
        <v>375.57231026045798</v>
      </c>
      <c r="T69" s="7">
        <f t="shared" si="24"/>
        <v>387.49484056000006</v>
      </c>
      <c r="U69" s="7">
        <f t="shared" si="24"/>
        <v>307.74205028</v>
      </c>
      <c r="V69" s="7">
        <f t="shared" si="24"/>
        <v>119.64806006000001</v>
      </c>
      <c r="W69" s="7">
        <f t="shared" si="24"/>
        <v>338.35268495702348</v>
      </c>
      <c r="X69" s="7">
        <f t="shared" si="28"/>
        <v>1153.2376358570236</v>
      </c>
    </row>
    <row r="70" spans="1:24" x14ac:dyDescent="0.2">
      <c r="A70">
        <v>2023</v>
      </c>
      <c r="B70" s="7">
        <f t="shared" si="21"/>
        <v>87.6</v>
      </c>
      <c r="C70" s="7">
        <f t="shared" si="21"/>
        <v>78.83</v>
      </c>
      <c r="D70" s="7">
        <f t="shared" si="21"/>
        <v>34.11</v>
      </c>
      <c r="E70" s="7">
        <f t="shared" si="21"/>
        <v>110.89447037160379</v>
      </c>
      <c r="F70" s="7">
        <f>+SUM(B70:E70)</f>
        <v>311.43447037160382</v>
      </c>
      <c r="G70" s="38"/>
      <c r="H70" s="7">
        <f t="shared" si="22"/>
        <v>132.3629109</v>
      </c>
      <c r="I70" s="7">
        <f t="shared" si="22"/>
        <v>105.83725700000001</v>
      </c>
      <c r="J70" s="7">
        <f t="shared" si="22"/>
        <v>46.213220800000009</v>
      </c>
      <c r="K70" s="7">
        <f t="shared" si="22"/>
        <v>135.33203779656731</v>
      </c>
      <c r="L70" s="7">
        <f t="shared" si="26"/>
        <v>419.74542649656729</v>
      </c>
      <c r="N70" s="7">
        <f t="shared" si="23"/>
        <v>96.38465616000002</v>
      </c>
      <c r="O70" s="7">
        <f t="shared" si="23"/>
        <v>112.48548948000001</v>
      </c>
      <c r="P70" s="7">
        <f t="shared" si="23"/>
        <v>25.607092680000001</v>
      </c>
      <c r="Q70" s="7">
        <f t="shared" si="23"/>
        <v>103.62715102743704</v>
      </c>
      <c r="R70" s="7">
        <f t="shared" si="27"/>
        <v>338.10438934743706</v>
      </c>
      <c r="T70" s="7">
        <f t="shared" si="24"/>
        <v>316.34756706000002</v>
      </c>
      <c r="U70" s="7">
        <f t="shared" si="24"/>
        <v>297.15274648000002</v>
      </c>
      <c r="V70" s="7">
        <f t="shared" si="24"/>
        <v>105.93031348</v>
      </c>
      <c r="W70" s="7">
        <f t="shared" si="24"/>
        <v>349.85365919560815</v>
      </c>
      <c r="X70" s="7">
        <f t="shared" si="28"/>
        <v>1069.2842862156081</v>
      </c>
    </row>
    <row r="71" spans="1:24" s="1" customFormat="1" ht="15" x14ac:dyDescent="0.25">
      <c r="A71" s="10">
        <v>2024</v>
      </c>
      <c r="B71" s="9">
        <f t="shared" si="21"/>
        <v>67.23</v>
      </c>
      <c r="C71" s="9">
        <f t="shared" si="21"/>
        <v>65.709999999999994</v>
      </c>
      <c r="D71" s="9">
        <f t="shared" si="21"/>
        <v>31.7</v>
      </c>
      <c r="E71" s="9">
        <f t="shared" si="21"/>
        <v>113.59323245908293</v>
      </c>
      <c r="F71" s="9">
        <f>+SUM(B71:E71)</f>
        <v>278.2332324590829</v>
      </c>
      <c r="G71" s="38"/>
      <c r="H71" s="9">
        <f t="shared" si="22"/>
        <v>70.779303499999997</v>
      </c>
      <c r="I71" s="9">
        <f t="shared" si="22"/>
        <v>94.845287300000024</v>
      </c>
      <c r="J71" s="9">
        <f t="shared" si="22"/>
        <v>41.651094100000009</v>
      </c>
      <c r="K71" s="9">
        <f t="shared" si="22"/>
        <v>140.09811409000002</v>
      </c>
      <c r="L71" s="9">
        <f t="shared" si="26"/>
        <v>347.37379899000007</v>
      </c>
      <c r="N71" s="9">
        <f t="shared" si="23"/>
        <v>69.943404960000009</v>
      </c>
      <c r="O71" s="9">
        <f t="shared" si="23"/>
        <v>94.480256520000026</v>
      </c>
      <c r="P71" s="9">
        <f t="shared" si="23"/>
        <v>19.736505360000002</v>
      </c>
      <c r="Q71" s="9">
        <f t="shared" si="23"/>
        <v>114.20990263588655</v>
      </c>
      <c r="R71" s="9">
        <f t="shared" si="27"/>
        <v>298.37006947588657</v>
      </c>
      <c r="T71" s="9">
        <f t="shared" ref="T71:W71" si="29">+B71+H71+N71</f>
        <v>207.95270846</v>
      </c>
      <c r="U71" s="9">
        <f t="shared" si="29"/>
        <v>255.03554382000004</v>
      </c>
      <c r="V71" s="9">
        <f t="shared" si="29"/>
        <v>93.087599460000007</v>
      </c>
      <c r="W71" s="9">
        <f t="shared" si="29"/>
        <v>367.90124918496952</v>
      </c>
      <c r="X71" s="9">
        <f t="shared" ref="X71" si="30">+SUM(T71:W71)</f>
        <v>923.97710092496959</v>
      </c>
    </row>
    <row r="72" spans="1:24" x14ac:dyDescent="0.2">
      <c r="A72" s="16">
        <v>2025</v>
      </c>
      <c r="B72" s="17">
        <f t="shared" si="21"/>
        <v>54.84</v>
      </c>
      <c r="C72" s="17">
        <f t="shared" si="21"/>
        <v>56.14</v>
      </c>
      <c r="D72" s="17">
        <f t="shared" si="21"/>
        <v>28.14</v>
      </c>
      <c r="E72" s="18">
        <f t="shared" si="21"/>
        <v>111.79705813526121</v>
      </c>
      <c r="F72" s="17">
        <f>+SUM(B72:E72)</f>
        <v>250.91705813526121</v>
      </c>
      <c r="G72" s="38"/>
      <c r="H72" s="17">
        <f t="shared" si="22"/>
        <v>75.402666799999992</v>
      </c>
      <c r="I72" s="17">
        <f t="shared" si="22"/>
        <v>82.944974700000003</v>
      </c>
      <c r="J72" s="17">
        <f t="shared" si="22"/>
        <v>39.865026600000007</v>
      </c>
      <c r="K72" s="18">
        <f t="shared" si="22"/>
        <v>145.83308027478921</v>
      </c>
      <c r="L72" s="17">
        <f t="shared" ref="L72" si="31">+SUM(H72:K72)</f>
        <v>344.04574837478924</v>
      </c>
      <c r="N72" s="17">
        <f t="shared" si="23"/>
        <v>57.840237000000009</v>
      </c>
      <c r="O72" s="17">
        <f t="shared" si="23"/>
        <v>78.284990160000021</v>
      </c>
      <c r="P72" s="17">
        <f t="shared" si="23"/>
        <v>14.511210480000003</v>
      </c>
      <c r="Q72" s="18">
        <f t="shared" si="23"/>
        <v>120.33823887488538</v>
      </c>
      <c r="R72" s="17">
        <f t="shared" ref="R72" si="32">+SUM(N72:Q72)</f>
        <v>270.97467651488546</v>
      </c>
      <c r="T72" s="17">
        <f t="shared" ref="T72" si="33">+B72+H72+N72</f>
        <v>188.0829038</v>
      </c>
      <c r="U72" s="17">
        <f t="shared" ref="U72" si="34">+C72+I72+O72</f>
        <v>217.36996486000004</v>
      </c>
      <c r="V72" s="17">
        <f t="shared" ref="V72" si="35">+D72+J72+P72</f>
        <v>82.51623708000001</v>
      </c>
      <c r="W72" s="18">
        <f t="shared" ref="W72" si="36">+E72+K72+Q72</f>
        <v>377.96837728493585</v>
      </c>
      <c r="X72" s="17">
        <f t="shared" ref="X72" si="37">+SUM(T72:W72)</f>
        <v>865.93748302493589</v>
      </c>
    </row>
    <row r="73" spans="1:24" x14ac:dyDescent="0.2">
      <c r="A73" s="16">
        <v>2026</v>
      </c>
      <c r="B73" s="17">
        <f t="shared" si="21"/>
        <v>61.61</v>
      </c>
      <c r="C73" s="17">
        <f t="shared" si="21"/>
        <v>56.86</v>
      </c>
      <c r="D73" s="17">
        <f t="shared" si="21"/>
        <v>30.85</v>
      </c>
      <c r="E73" s="18">
        <f t="shared" si="21"/>
        <v>114.18580362751005</v>
      </c>
      <c r="F73" s="17">
        <f>+SUM(B73:E73)</f>
        <v>263.50580362751003</v>
      </c>
      <c r="G73" s="38"/>
      <c r="H73" s="17">
        <f t="shared" si="22"/>
        <v>96.906919500000001</v>
      </c>
      <c r="I73" s="17">
        <f t="shared" si="22"/>
        <v>77.607184400000008</v>
      </c>
      <c r="J73" s="17">
        <f t="shared" si="22"/>
        <v>39.518019200000005</v>
      </c>
      <c r="K73" s="18">
        <f t="shared" si="22"/>
        <v>153.61926018064344</v>
      </c>
      <c r="L73" s="17">
        <f t="shared" ref="L73" si="38">+SUM(H73:K73)</f>
        <v>367.65138328064347</v>
      </c>
      <c r="N73" s="17">
        <f t="shared" si="23"/>
        <v>66.874331160000011</v>
      </c>
      <c r="O73" s="17">
        <f t="shared" si="23"/>
        <v>81.448497000000003</v>
      </c>
      <c r="P73" s="17">
        <f t="shared" si="23"/>
        <v>16.557259680000001</v>
      </c>
      <c r="Q73" s="18">
        <f t="shared" si="23"/>
        <v>121.50657129114637</v>
      </c>
      <c r="R73" s="17">
        <f t="shared" ref="R73" si="39">+SUM(N73:Q73)</f>
        <v>286.38665913114642</v>
      </c>
      <c r="T73" s="17">
        <f t="shared" ref="T73" si="40">+B73+H73+N73</f>
        <v>225.39125066000003</v>
      </c>
      <c r="U73" s="17">
        <f t="shared" ref="U73" si="41">+C73+I73+O73</f>
        <v>215.91568140000001</v>
      </c>
      <c r="V73" s="17">
        <f t="shared" ref="V73" si="42">+D73+J73+P73</f>
        <v>86.925278880000008</v>
      </c>
      <c r="W73" s="18">
        <f t="shared" ref="W73" si="43">+E73+K73+Q73</f>
        <v>389.31163509929985</v>
      </c>
      <c r="X73" s="17">
        <f t="shared" ref="X73" si="44">+SUM(T73:W73)</f>
        <v>917.54384603929975</v>
      </c>
    </row>
    <row r="76" spans="1:24" ht="18" x14ac:dyDescent="0.25">
      <c r="B76" s="50" t="s">
        <v>12</v>
      </c>
      <c r="C76" s="50"/>
      <c r="D76" s="50"/>
      <c r="E76" s="50"/>
      <c r="F76" s="50"/>
      <c r="H76" s="50" t="s">
        <v>13</v>
      </c>
      <c r="I76" s="50"/>
      <c r="J76" s="50"/>
      <c r="K76" s="50"/>
      <c r="L76" s="50"/>
      <c r="N76" s="50" t="s">
        <v>14</v>
      </c>
      <c r="O76" s="50"/>
      <c r="P76" s="50"/>
      <c r="Q76" s="50"/>
      <c r="R76" s="50"/>
      <c r="T76" s="50" t="s">
        <v>15</v>
      </c>
      <c r="U76" s="50"/>
      <c r="V76" s="50"/>
      <c r="W76" s="50"/>
      <c r="X76" s="50"/>
    </row>
    <row r="78" spans="1:24" s="8" customFormat="1" ht="20.25" customHeight="1" x14ac:dyDescent="0.2">
      <c r="B78" s="27" t="s">
        <v>16</v>
      </c>
      <c r="C78" s="27" t="s">
        <v>17</v>
      </c>
      <c r="D78" s="27" t="s">
        <v>18</v>
      </c>
      <c r="E78" s="27" t="s">
        <v>19</v>
      </c>
      <c r="F78" s="27" t="s">
        <v>20</v>
      </c>
      <c r="H78" s="27" t="s">
        <v>16</v>
      </c>
      <c r="I78" s="27" t="s">
        <v>17</v>
      </c>
      <c r="J78" s="27" t="s">
        <v>18</v>
      </c>
      <c r="K78" s="27" t="s">
        <v>19</v>
      </c>
      <c r="L78" s="27" t="s">
        <v>20</v>
      </c>
      <c r="N78" s="27" t="s">
        <v>16</v>
      </c>
      <c r="O78" s="27" t="s">
        <v>17</v>
      </c>
      <c r="P78" s="27" t="s">
        <v>18</v>
      </c>
      <c r="Q78" s="27" t="s">
        <v>19</v>
      </c>
      <c r="R78" s="27" t="s">
        <v>20</v>
      </c>
      <c r="T78" s="27" t="s">
        <v>16</v>
      </c>
      <c r="U78" s="27" t="s">
        <v>17</v>
      </c>
      <c r="V78" s="27" t="s">
        <v>18</v>
      </c>
      <c r="W78" s="27" t="s">
        <v>19</v>
      </c>
      <c r="X78" s="27" t="s">
        <v>20</v>
      </c>
    </row>
    <row r="79" spans="1:24" x14ac:dyDescent="0.2">
      <c r="A79">
        <v>2008</v>
      </c>
      <c r="B79" s="15"/>
      <c r="C79" s="15"/>
      <c r="D79" s="15"/>
      <c r="E79" s="15"/>
      <c r="F79" s="15"/>
      <c r="H79" s="15"/>
      <c r="I79" s="15"/>
      <c r="J79" s="15"/>
      <c r="K79" s="15"/>
      <c r="L79" s="15"/>
    </row>
    <row r="80" spans="1:24" x14ac:dyDescent="0.2">
      <c r="A80">
        <v>2009</v>
      </c>
      <c r="B80" s="6">
        <f t="shared" ref="B80:F97" si="45">+B56/B55-1</f>
        <v>-0.27705783537317019</v>
      </c>
      <c r="C80" s="6">
        <f t="shared" si="45"/>
        <v>4.2860582711293116E-2</v>
      </c>
      <c r="D80" s="6">
        <f t="shared" si="45"/>
        <v>-3.1355932203389836E-2</v>
      </c>
      <c r="E80" s="6">
        <f t="shared" si="45"/>
        <v>0.15453143903750499</v>
      </c>
      <c r="F80" s="6">
        <f t="shared" si="45"/>
        <v>-3.1536519142971842E-2</v>
      </c>
      <c r="H80" s="6">
        <f t="shared" ref="H80:L97" si="46">+H56/H55-1</f>
        <v>-0.23983739837398388</v>
      </c>
      <c r="I80" s="6">
        <f t="shared" si="46"/>
        <v>-0.10963983050847448</v>
      </c>
      <c r="J80" s="6">
        <f t="shared" si="46"/>
        <v>-4.152249134948105E-2</v>
      </c>
      <c r="K80" s="6">
        <f t="shared" si="46"/>
        <v>7.1462894687803757E-3</v>
      </c>
      <c r="L80" s="6">
        <f t="shared" si="46"/>
        <v>-8.5479835560781869E-2</v>
      </c>
      <c r="N80" s="6">
        <f t="shared" ref="N80:R97" si="47">+N56/N55-1</f>
        <v>-0.3901727073704695</v>
      </c>
      <c r="O80" s="6">
        <f t="shared" si="47"/>
        <v>-7.3787772312016719E-2</v>
      </c>
      <c r="P80" s="6">
        <f t="shared" si="47"/>
        <v>3.3377837116155051E-2</v>
      </c>
      <c r="Q80" s="6">
        <f t="shared" si="47"/>
        <v>-8.209096008490524E-2</v>
      </c>
      <c r="R80" s="6">
        <f t="shared" si="47"/>
        <v>-0.12449601920214648</v>
      </c>
      <c r="T80" s="6">
        <f t="shared" ref="T80:X97" si="48">+T56/T55-1</f>
        <v>-0.29997693944090043</v>
      </c>
      <c r="U80" s="6">
        <f t="shared" si="48"/>
        <v>-5.464099378385745E-2</v>
      </c>
      <c r="V80" s="6">
        <f t="shared" si="48"/>
        <v>-1.6665918246785982E-2</v>
      </c>
      <c r="W80" s="6">
        <f t="shared" si="48"/>
        <v>2.3749428366180769E-2</v>
      </c>
      <c r="X80" s="6">
        <f t="shared" si="48"/>
        <v>-8.4696443195708238E-2</v>
      </c>
    </row>
    <row r="81" spans="1:24" x14ac:dyDescent="0.2">
      <c r="A81">
        <v>2010</v>
      </c>
      <c r="B81" s="6">
        <f t="shared" si="45"/>
        <v>-0.23452282157676352</v>
      </c>
      <c r="C81" s="6">
        <f t="shared" si="45"/>
        <v>-0.12214269221888707</v>
      </c>
      <c r="D81" s="6">
        <f t="shared" si="45"/>
        <v>-0.13035870516185477</v>
      </c>
      <c r="E81" s="6">
        <f t="shared" si="45"/>
        <v>5.6669483756914829E-3</v>
      </c>
      <c r="F81" s="6">
        <f t="shared" si="45"/>
        <v>-0.10631702766868589</v>
      </c>
      <c r="H81" s="6">
        <f t="shared" si="46"/>
        <v>4.9156725627313991E-2</v>
      </c>
      <c r="I81" s="6">
        <f t="shared" si="46"/>
        <v>-0.1918500892325995</v>
      </c>
      <c r="J81" s="6">
        <f t="shared" si="46"/>
        <v>4.2920176494183782E-2</v>
      </c>
      <c r="K81" s="6">
        <f t="shared" si="46"/>
        <v>-5.0295517560940639E-2</v>
      </c>
      <c r="L81" s="6">
        <f t="shared" si="46"/>
        <v>-5.9526333443246426E-2</v>
      </c>
      <c r="N81" s="6">
        <f t="shared" si="47"/>
        <v>-0.31352213801356188</v>
      </c>
      <c r="O81" s="6">
        <f t="shared" si="47"/>
        <v>-0.34581015005901206</v>
      </c>
      <c r="P81" s="6">
        <f t="shared" si="47"/>
        <v>0.18540051679586567</v>
      </c>
      <c r="Q81" s="6">
        <f t="shared" si="47"/>
        <v>5.0039638985619694E-2</v>
      </c>
      <c r="R81" s="6">
        <f t="shared" si="47"/>
        <v>-0.21477369696068038</v>
      </c>
      <c r="T81" s="6">
        <f t="shared" si="48"/>
        <v>-0.16113023695418427</v>
      </c>
      <c r="U81" s="6">
        <f t="shared" si="48"/>
        <v>-0.25825176078888645</v>
      </c>
      <c r="V81" s="6">
        <f t="shared" si="48"/>
        <v>1.3544984710694097E-2</v>
      </c>
      <c r="W81" s="6">
        <f t="shared" si="48"/>
        <v>-6.7831980930258551E-3</v>
      </c>
      <c r="X81" s="6">
        <f t="shared" si="48"/>
        <v>-0.13284971314648675</v>
      </c>
    </row>
    <row r="82" spans="1:24" x14ac:dyDescent="0.2">
      <c r="A82">
        <v>2011</v>
      </c>
      <c r="B82" s="6">
        <f t="shared" si="45"/>
        <v>0.3217692974848223</v>
      </c>
      <c r="C82" s="6">
        <f t="shared" si="45"/>
        <v>-2.8011572856391442E-2</v>
      </c>
      <c r="D82" s="6">
        <f t="shared" si="45"/>
        <v>7.0422535211267734E-2</v>
      </c>
      <c r="E82" s="6">
        <f t="shared" si="45"/>
        <v>8.9958482538614604E-3</v>
      </c>
      <c r="F82" s="6">
        <f t="shared" si="45"/>
        <v>6.4760667286031248E-2</v>
      </c>
      <c r="H82" s="6">
        <f t="shared" si="46"/>
        <v>0.32503430699862768</v>
      </c>
      <c r="I82" s="6">
        <f t="shared" si="46"/>
        <v>8.8884799411115045E-2</v>
      </c>
      <c r="J82" s="6">
        <f t="shared" si="46"/>
        <v>0.18692307692307675</v>
      </c>
      <c r="K82" s="6">
        <f t="shared" si="46"/>
        <v>-8.434663139989873E-2</v>
      </c>
      <c r="L82" s="6">
        <f t="shared" si="46"/>
        <v>7.1057719139855369E-2</v>
      </c>
      <c r="N82" s="6">
        <f t="shared" si="47"/>
        <v>0.50435793143521201</v>
      </c>
      <c r="O82" s="6">
        <f t="shared" si="47"/>
        <v>-0.13595360824742264</v>
      </c>
      <c r="P82" s="6">
        <f t="shared" si="47"/>
        <v>0.15803814713896447</v>
      </c>
      <c r="Q82" s="6">
        <f t="shared" si="47"/>
        <v>5.0715695844147035E-2</v>
      </c>
      <c r="R82" s="6">
        <f t="shared" si="47"/>
        <v>2.1293065647746801E-2</v>
      </c>
      <c r="T82" s="6">
        <f t="shared" si="48"/>
        <v>0.36260719241374328</v>
      </c>
      <c r="U82" s="6">
        <f t="shared" si="48"/>
        <v>-5.4428686639988344E-2</v>
      </c>
      <c r="V82" s="6">
        <f t="shared" si="48"/>
        <v>0.13637831539175505</v>
      </c>
      <c r="W82" s="6">
        <f t="shared" si="48"/>
        <v>-1.7650068245464778E-2</v>
      </c>
      <c r="X82" s="6">
        <f t="shared" si="48"/>
        <v>5.2021432954356017E-2</v>
      </c>
    </row>
    <row r="83" spans="1:24" x14ac:dyDescent="0.2">
      <c r="A83">
        <v>2012</v>
      </c>
      <c r="B83" s="6">
        <f t="shared" si="45"/>
        <v>0.2586942257217848</v>
      </c>
      <c r="C83" s="6">
        <f t="shared" si="45"/>
        <v>6.1561358408875666E-2</v>
      </c>
      <c r="D83" s="6">
        <f t="shared" si="45"/>
        <v>-6.296992481203012E-2</v>
      </c>
      <c r="E83" s="6">
        <f t="shared" si="45"/>
        <v>-0.11954601161973111</v>
      </c>
      <c r="F83" s="6">
        <f t="shared" si="45"/>
        <v>2.947214633985773E-2</v>
      </c>
      <c r="H83" s="6">
        <f t="shared" si="46"/>
        <v>8.6551264980026632E-2</v>
      </c>
      <c r="I83" s="6">
        <f t="shared" si="46"/>
        <v>0.22866317390569568</v>
      </c>
      <c r="J83" s="6">
        <f t="shared" si="46"/>
        <v>-7.0317563188593613E-2</v>
      </c>
      <c r="K83" s="6">
        <f t="shared" si="46"/>
        <v>0.1227878380380214</v>
      </c>
      <c r="L83" s="6">
        <f t="shared" si="46"/>
        <v>0.11445946337144619</v>
      </c>
      <c r="N83" s="6">
        <f t="shared" si="47"/>
        <v>0.16145229818462736</v>
      </c>
      <c r="O83" s="6">
        <f t="shared" si="47"/>
        <v>4.4742729306501694E-4</v>
      </c>
      <c r="P83" s="6">
        <f t="shared" si="47"/>
        <v>5.7882352941176496E-2</v>
      </c>
      <c r="Q83" s="6">
        <f t="shared" si="47"/>
        <v>0.13075549979095302</v>
      </c>
      <c r="R83" s="6">
        <f t="shared" si="47"/>
        <v>7.2690538903763979E-2</v>
      </c>
      <c r="T83" s="6">
        <f t="shared" si="48"/>
        <v>0.1659104605649484</v>
      </c>
      <c r="U83" s="6">
        <f t="shared" si="48"/>
        <v>7.6746826479789032E-2</v>
      </c>
      <c r="V83" s="6">
        <f t="shared" si="48"/>
        <v>-2.363020174931052E-2</v>
      </c>
      <c r="W83" s="6">
        <f t="shared" si="48"/>
        <v>4.4189184150714489E-2</v>
      </c>
      <c r="X83" s="6">
        <f t="shared" si="48"/>
        <v>7.2536490669305342E-2</v>
      </c>
    </row>
    <row r="84" spans="1:24" x14ac:dyDescent="0.2">
      <c r="A84">
        <v>2013</v>
      </c>
      <c r="B84" s="6">
        <f t="shared" si="45"/>
        <v>0.10048221034797322</v>
      </c>
      <c r="C84" s="6">
        <f t="shared" si="45"/>
        <v>-4.8814682640836105E-2</v>
      </c>
      <c r="D84" s="6">
        <f t="shared" si="45"/>
        <v>2.5743898361751949E-2</v>
      </c>
      <c r="E84" s="6">
        <f t="shared" si="45"/>
        <v>5.2168046132115675E-2</v>
      </c>
      <c r="F84" s="6">
        <f t="shared" si="45"/>
        <v>3.3221897558588065E-2</v>
      </c>
      <c r="H84" s="6">
        <f t="shared" si="46"/>
        <v>1.8382352941176627E-2</v>
      </c>
      <c r="I84" s="6">
        <f t="shared" si="46"/>
        <v>-6.2310866574965762E-2</v>
      </c>
      <c r="J84" s="6">
        <f t="shared" si="46"/>
        <v>-4.3917741373300845E-2</v>
      </c>
      <c r="K84" s="6">
        <f t="shared" si="46"/>
        <v>-0.1025500045195038</v>
      </c>
      <c r="L84" s="6">
        <f t="shared" si="46"/>
        <v>-5.5530101597183745E-2</v>
      </c>
      <c r="N84" s="6">
        <f t="shared" si="47"/>
        <v>-0.21782507482540736</v>
      </c>
      <c r="O84" s="6">
        <f t="shared" si="47"/>
        <v>-5.5605247465712604E-2</v>
      </c>
      <c r="P84" s="6">
        <f t="shared" si="47"/>
        <v>8.5409252669038871E-2</v>
      </c>
      <c r="Q84" s="6">
        <f t="shared" si="47"/>
        <v>4.8176758606341963E-2</v>
      </c>
      <c r="R84" s="6">
        <f t="shared" si="47"/>
        <v>-3.2373674639670891E-2</v>
      </c>
      <c r="T84" s="6">
        <f t="shared" si="48"/>
        <v>-6.1359475345817982E-3</v>
      </c>
      <c r="U84" s="6">
        <f t="shared" si="48"/>
        <v>-5.5468775133044157E-2</v>
      </c>
      <c r="V84" s="6">
        <f t="shared" si="48"/>
        <v>2.6497092482869578E-2</v>
      </c>
      <c r="W84" s="6">
        <f t="shared" si="48"/>
        <v>-1.2002100891748246E-2</v>
      </c>
      <c r="X84" s="6">
        <f t="shared" si="48"/>
        <v>-1.9704786338528568E-2</v>
      </c>
    </row>
    <row r="85" spans="1:24" x14ac:dyDescent="0.2">
      <c r="A85">
        <v>2014</v>
      </c>
      <c r="B85" s="6">
        <f t="shared" si="45"/>
        <v>9.7110374230222618E-3</v>
      </c>
      <c r="C85" s="6">
        <f t="shared" si="45"/>
        <v>-9.4064049309928954E-2</v>
      </c>
      <c r="D85" s="6">
        <f t="shared" si="45"/>
        <v>6.0951760104302366E-2</v>
      </c>
      <c r="E85" s="6">
        <f t="shared" si="45"/>
        <v>0.16320926881034659</v>
      </c>
      <c r="F85" s="6">
        <f t="shared" si="45"/>
        <v>3.3917196154853446E-2</v>
      </c>
      <c r="H85" s="6">
        <f t="shared" si="46"/>
        <v>0.1853188929001206</v>
      </c>
      <c r="I85" s="6">
        <f t="shared" si="46"/>
        <v>-8.8015255977702767E-2</v>
      </c>
      <c r="J85" s="6">
        <f t="shared" si="46"/>
        <v>0.21582209259934371</v>
      </c>
      <c r="K85" s="6">
        <f t="shared" si="46"/>
        <v>5.9182764345045769E-2</v>
      </c>
      <c r="L85" s="6">
        <f t="shared" si="46"/>
        <v>7.2823378637189684E-2</v>
      </c>
      <c r="N85" s="6">
        <f t="shared" si="47"/>
        <v>-0.13903061224489788</v>
      </c>
      <c r="O85" s="6">
        <f t="shared" si="47"/>
        <v>-2.4625098658248024E-2</v>
      </c>
      <c r="P85" s="6">
        <f t="shared" si="47"/>
        <v>8.4836065573770769E-2</v>
      </c>
      <c r="Q85" s="6">
        <f t="shared" si="47"/>
        <v>-0.11371281760216856</v>
      </c>
      <c r="R85" s="6">
        <f t="shared" si="47"/>
        <v>-5.5402994493431001E-2</v>
      </c>
      <c r="T85" s="6">
        <f t="shared" si="48"/>
        <v>4.9644041391519789E-2</v>
      </c>
      <c r="U85" s="6">
        <f t="shared" si="48"/>
        <v>-6.395344519909596E-2</v>
      </c>
      <c r="V85" s="6">
        <f t="shared" si="48"/>
        <v>0.11506149029887447</v>
      </c>
      <c r="W85" s="6">
        <f t="shared" si="48"/>
        <v>3.3167457713737081E-2</v>
      </c>
      <c r="X85" s="6">
        <f t="shared" si="48"/>
        <v>1.7884264060825661E-2</v>
      </c>
    </row>
    <row r="86" spans="1:24" x14ac:dyDescent="0.2">
      <c r="A86">
        <v>2015</v>
      </c>
      <c r="B86" s="6">
        <f t="shared" si="45"/>
        <v>-9.2657752756274969E-2</v>
      </c>
      <c r="C86" s="6">
        <f t="shared" si="45"/>
        <v>-1.4790711433219972E-2</v>
      </c>
      <c r="D86" s="6">
        <f t="shared" si="45"/>
        <v>0.14193548387096788</v>
      </c>
      <c r="E86" s="6">
        <f t="shared" si="45"/>
        <v>8.6313619904085703E-2</v>
      </c>
      <c r="F86" s="6">
        <f t="shared" si="45"/>
        <v>1.44542082793786E-2</v>
      </c>
      <c r="H86" s="6">
        <f t="shared" si="46"/>
        <v>0.21421319796954275</v>
      </c>
      <c r="I86" s="6">
        <f t="shared" si="46"/>
        <v>-4.5359498150233213E-2</v>
      </c>
      <c r="J86" s="6">
        <f t="shared" si="46"/>
        <v>0.21139430284857585</v>
      </c>
      <c r="K86" s="6">
        <f t="shared" si="46"/>
        <v>1.3890115708601325E-3</v>
      </c>
      <c r="L86" s="6">
        <f t="shared" si="46"/>
        <v>8.0391824915383214E-2</v>
      </c>
      <c r="N86" s="6">
        <f t="shared" si="47"/>
        <v>0.40543209876543229</v>
      </c>
      <c r="O86" s="6">
        <f t="shared" si="47"/>
        <v>-2.4275772778765692E-3</v>
      </c>
      <c r="P86" s="6">
        <f t="shared" si="47"/>
        <v>-0.1344918775972801</v>
      </c>
      <c r="Q86" s="6">
        <f t="shared" si="47"/>
        <v>0.16855855855855828</v>
      </c>
      <c r="R86" s="6">
        <f t="shared" si="47"/>
        <v>8.2509089098306898E-2</v>
      </c>
      <c r="T86" s="6">
        <f t="shared" si="48"/>
        <v>0.11754337404571302</v>
      </c>
      <c r="U86" s="6">
        <f t="shared" si="48"/>
        <v>-1.8020120355675573E-2</v>
      </c>
      <c r="V86" s="6">
        <f t="shared" si="48"/>
        <v>5.7389239704364936E-2</v>
      </c>
      <c r="W86" s="6">
        <f t="shared" si="48"/>
        <v>7.7489321385833643E-2</v>
      </c>
      <c r="X86" s="6">
        <f t="shared" si="48"/>
        <v>5.8641096017897798E-2</v>
      </c>
    </row>
    <row r="87" spans="1:24" x14ac:dyDescent="0.2">
      <c r="A87">
        <v>2016</v>
      </c>
      <c r="B87" s="6">
        <f t="shared" si="45"/>
        <v>9.6173733195449751E-2</v>
      </c>
      <c r="C87" s="6">
        <f t="shared" si="45"/>
        <v>2.2218886053145148E-2</v>
      </c>
      <c r="D87" s="6">
        <f t="shared" si="45"/>
        <v>5.5959106806564352E-2</v>
      </c>
      <c r="E87" s="6">
        <f t="shared" si="45"/>
        <v>1.0742377623504051E-2</v>
      </c>
      <c r="F87" s="6">
        <f t="shared" si="45"/>
        <v>4.2360663115094122E-2</v>
      </c>
      <c r="H87" s="6">
        <f t="shared" si="46"/>
        <v>0.26523597175771108</v>
      </c>
      <c r="I87" s="6">
        <f t="shared" si="46"/>
        <v>9.9410278011795583E-3</v>
      </c>
      <c r="J87" s="6">
        <f t="shared" si="46"/>
        <v>1.2871287128713105E-2</v>
      </c>
      <c r="K87" s="6">
        <f t="shared" si="46"/>
        <v>1.4464347294239621E-2</v>
      </c>
      <c r="L87" s="6">
        <f t="shared" si="46"/>
        <v>9.9357811412709163E-2</v>
      </c>
      <c r="N87" s="6">
        <f t="shared" si="47"/>
        <v>0.42832044975404049</v>
      </c>
      <c r="O87" s="6">
        <f t="shared" si="47"/>
        <v>1.7845554834523547E-3</v>
      </c>
      <c r="P87" s="6">
        <f t="shared" si="47"/>
        <v>-9.4281972937581782E-2</v>
      </c>
      <c r="Q87" s="6">
        <f t="shared" si="47"/>
        <v>4.6302742620381476E-2</v>
      </c>
      <c r="R87" s="6">
        <f t="shared" si="47"/>
        <v>7.4589832802852474E-2</v>
      </c>
      <c r="T87" s="6">
        <f t="shared" si="48"/>
        <v>0.24035073173509192</v>
      </c>
      <c r="U87" s="6">
        <f t="shared" si="48"/>
        <v>1.0059380735961243E-2</v>
      </c>
      <c r="V87" s="6">
        <f t="shared" si="48"/>
        <v>-6.8921019582584009E-3</v>
      </c>
      <c r="W87" s="6">
        <f t="shared" si="48"/>
        <v>2.2996962287104905E-2</v>
      </c>
      <c r="X87" s="6">
        <f t="shared" si="48"/>
        <v>7.3123185232151888E-2</v>
      </c>
    </row>
    <row r="88" spans="1:24" x14ac:dyDescent="0.2">
      <c r="A88">
        <v>2017</v>
      </c>
      <c r="B88" s="6">
        <f t="shared" si="45"/>
        <v>0.21238207547169807</v>
      </c>
      <c r="C88" s="6">
        <f t="shared" si="45"/>
        <v>3.9947128800117415E-2</v>
      </c>
      <c r="D88" s="6">
        <f t="shared" si="45"/>
        <v>-7.2866242038216567E-2</v>
      </c>
      <c r="E88" s="6">
        <f t="shared" si="45"/>
        <v>9.7379252689395734E-3</v>
      </c>
      <c r="F88" s="6">
        <f t="shared" si="45"/>
        <v>6.3338000658724525E-2</v>
      </c>
      <c r="H88" s="6">
        <f t="shared" si="46"/>
        <v>0.23056024671414943</v>
      </c>
      <c r="I88" s="6">
        <f t="shared" si="46"/>
        <v>0.16783450116783438</v>
      </c>
      <c r="J88" s="6">
        <f t="shared" si="46"/>
        <v>0.13172043010752676</v>
      </c>
      <c r="K88" s="6">
        <f t="shared" si="46"/>
        <v>2.6681699471679865E-2</v>
      </c>
      <c r="L88" s="6">
        <f t="shared" si="46"/>
        <v>0.144062016766064</v>
      </c>
      <c r="N88" s="6">
        <f t="shared" si="47"/>
        <v>0.322509225092251</v>
      </c>
      <c r="O88" s="6">
        <f t="shared" si="47"/>
        <v>7.4817813765182262E-2</v>
      </c>
      <c r="P88" s="6">
        <f t="shared" si="47"/>
        <v>-9.1566265060241125E-3</v>
      </c>
      <c r="Q88" s="6">
        <f t="shared" si="47"/>
        <v>-0.11147220525351242</v>
      </c>
      <c r="R88" s="6">
        <f t="shared" si="47"/>
        <v>5.6252832734530411E-2</v>
      </c>
      <c r="T88" s="6">
        <f t="shared" si="48"/>
        <v>0.24564576231180202</v>
      </c>
      <c r="U88" s="6">
        <f t="shared" si="48"/>
        <v>8.9460980788551359E-2</v>
      </c>
      <c r="V88" s="6">
        <f t="shared" si="48"/>
        <v>2.0603677119140684E-2</v>
      </c>
      <c r="W88" s="6">
        <f t="shared" si="48"/>
        <v>-2.250275532437751E-2</v>
      </c>
      <c r="X88" s="6">
        <f t="shared" si="48"/>
        <v>9.1259629191089209E-2</v>
      </c>
    </row>
    <row r="89" spans="1:24" x14ac:dyDescent="0.2">
      <c r="A89">
        <v>2018</v>
      </c>
      <c r="B89" s="6">
        <f t="shared" si="45"/>
        <v>-5.057873747689845E-3</v>
      </c>
      <c r="C89" s="6">
        <f t="shared" si="45"/>
        <v>-6.4962575907359099E-3</v>
      </c>
      <c r="D89" s="6">
        <f t="shared" si="45"/>
        <v>-1.5114042319318455E-2</v>
      </c>
      <c r="E89" s="6">
        <f t="shared" si="45"/>
        <v>5.4121936031821694E-2</v>
      </c>
      <c r="F89" s="6">
        <f t="shared" si="45"/>
        <v>1.3490474030466659E-2</v>
      </c>
      <c r="H89" s="6">
        <f t="shared" si="46"/>
        <v>-2.1719673011516449E-2</v>
      </c>
      <c r="I89" s="6">
        <f t="shared" si="46"/>
        <v>3.8571428571430033E-3</v>
      </c>
      <c r="J89" s="6">
        <f t="shared" si="46"/>
        <v>0.12697041675664011</v>
      </c>
      <c r="K89" s="6">
        <f t="shared" si="46"/>
        <v>6.438852884881574E-2</v>
      </c>
      <c r="L89" s="6">
        <f t="shared" si="46"/>
        <v>2.4463005783824654E-2</v>
      </c>
      <c r="N89" s="6">
        <f t="shared" si="47"/>
        <v>0.10026041666666674</v>
      </c>
      <c r="O89" s="6">
        <f t="shared" si="47"/>
        <v>-6.3582944101250649E-2</v>
      </c>
      <c r="P89" s="6">
        <f t="shared" si="47"/>
        <v>-2.4319066147857615E-3</v>
      </c>
      <c r="Q89" s="6">
        <f t="shared" si="47"/>
        <v>6.9420035149385662E-3</v>
      </c>
      <c r="R89" s="6">
        <f t="shared" si="47"/>
        <v>7.6698978191973577E-3</v>
      </c>
      <c r="T89" s="6">
        <f t="shared" si="48"/>
        <v>1.1851093158470105E-2</v>
      </c>
      <c r="U89" s="6">
        <f t="shared" si="48"/>
        <v>-2.7668872632132469E-2</v>
      </c>
      <c r="V89" s="6">
        <f t="shared" si="48"/>
        <v>4.6309200293758401E-2</v>
      </c>
      <c r="W89" s="6">
        <f t="shared" si="48"/>
        <v>4.4386119003582802E-2</v>
      </c>
      <c r="X89" s="6">
        <f t="shared" si="48"/>
        <v>1.6032532581466308E-2</v>
      </c>
    </row>
    <row r="90" spans="1:24" x14ac:dyDescent="0.2">
      <c r="A90">
        <v>2019</v>
      </c>
      <c r="B90" s="6">
        <f t="shared" si="45"/>
        <v>-6.6868706618437801E-2</v>
      </c>
      <c r="C90" s="6">
        <f t="shared" si="45"/>
        <v>7.391613361762861E-3</v>
      </c>
      <c r="D90" s="6">
        <f t="shared" si="45"/>
        <v>0.130859375</v>
      </c>
      <c r="E90" s="6">
        <f t="shared" si="45"/>
        <v>7.1933425521331751E-2</v>
      </c>
      <c r="F90" s="6">
        <f t="shared" si="45"/>
        <v>2.0245591936570939E-2</v>
      </c>
      <c r="H90" s="6">
        <f t="shared" si="46"/>
        <v>-0.15553522415370524</v>
      </c>
      <c r="I90" s="6">
        <f t="shared" si="46"/>
        <v>0.11626583179166072</v>
      </c>
      <c r="J90" s="6">
        <f t="shared" si="46"/>
        <v>6.2464073577313872E-2</v>
      </c>
      <c r="K90" s="6">
        <f t="shared" si="46"/>
        <v>8.5214872388122309E-2</v>
      </c>
      <c r="L90" s="6">
        <f t="shared" si="46"/>
        <v>-9.8717977669767754E-3</v>
      </c>
      <c r="N90" s="6">
        <f t="shared" si="47"/>
        <v>0.20710059171597628</v>
      </c>
      <c r="O90" s="6">
        <f t="shared" si="47"/>
        <v>-1.7699115044247371E-3</v>
      </c>
      <c r="P90" s="6">
        <f t="shared" si="47"/>
        <v>-5.1682106289615004E-2</v>
      </c>
      <c r="Q90" s="6">
        <f t="shared" si="47"/>
        <v>-2.2336769759450203E-2</v>
      </c>
      <c r="R90" s="6">
        <f t="shared" si="47"/>
        <v>4.9468347449543204E-2</v>
      </c>
      <c r="T90" s="6">
        <f t="shared" si="48"/>
        <v>-3.7455038149630249E-2</v>
      </c>
      <c r="U90" s="6">
        <f t="shared" si="48"/>
        <v>3.6205893812554679E-2</v>
      </c>
      <c r="V90" s="6">
        <f t="shared" si="48"/>
        <v>5.2303162889528521E-2</v>
      </c>
      <c r="W90" s="6">
        <f t="shared" si="48"/>
        <v>5.088917643681401E-2</v>
      </c>
      <c r="X90" s="6">
        <f t="shared" si="48"/>
        <v>1.7082063688792726E-2</v>
      </c>
    </row>
    <row r="91" spans="1:24" x14ac:dyDescent="0.2">
      <c r="A91">
        <v>2020</v>
      </c>
      <c r="B91" s="6">
        <f t="shared" si="45"/>
        <v>-5.6155055002619192E-2</v>
      </c>
      <c r="C91" s="6">
        <f t="shared" si="45"/>
        <v>-5.7570198955834595E-2</v>
      </c>
      <c r="D91" s="6">
        <f t="shared" si="45"/>
        <v>0.12361213915618063</v>
      </c>
      <c r="E91" s="6">
        <f t="shared" si="45"/>
        <v>-7.7330948241864927E-3</v>
      </c>
      <c r="F91" s="6">
        <f t="shared" si="45"/>
        <v>-1.635746319067366E-2</v>
      </c>
      <c r="H91" s="6">
        <f t="shared" si="46"/>
        <v>-5.5110148067894493E-2</v>
      </c>
      <c r="I91" s="6">
        <f t="shared" si="46"/>
        <v>7.0499745028047123E-2</v>
      </c>
      <c r="J91" s="6">
        <f t="shared" si="46"/>
        <v>1.9296663660955948E-2</v>
      </c>
      <c r="K91" s="6">
        <f t="shared" si="46"/>
        <v>9.6877055458856054E-2</v>
      </c>
      <c r="L91" s="6">
        <f t="shared" si="46"/>
        <v>2.8454653445913358E-2</v>
      </c>
      <c r="N91" s="6">
        <f t="shared" si="47"/>
        <v>7.5350140056022363E-2</v>
      </c>
      <c r="O91" s="6">
        <f t="shared" si="47"/>
        <v>-4.8355899419728621E-3</v>
      </c>
      <c r="P91" s="6">
        <f t="shared" si="47"/>
        <v>-2.7249357326478041E-2</v>
      </c>
      <c r="Q91" s="6">
        <f t="shared" si="47"/>
        <v>6.9585933068633032E-2</v>
      </c>
      <c r="R91" s="6">
        <f t="shared" si="47"/>
        <v>4.034504724154564E-2</v>
      </c>
      <c r="T91" s="6">
        <f t="shared" si="48"/>
        <v>-1.3404104026864871E-2</v>
      </c>
      <c r="U91" s="6">
        <f t="shared" si="48"/>
        <v>4.3923494042170663E-3</v>
      </c>
      <c r="V91" s="6">
        <f t="shared" si="48"/>
        <v>4.1240847155592064E-2</v>
      </c>
      <c r="W91" s="6">
        <f t="shared" si="48"/>
        <v>5.2474069644690369E-2</v>
      </c>
      <c r="X91" s="6">
        <f>+X67/X66-1</f>
        <v>1.8302998464724718E-2</v>
      </c>
    </row>
    <row r="92" spans="1:24" x14ac:dyDescent="0.2">
      <c r="A92">
        <v>2021</v>
      </c>
      <c r="B92" s="6">
        <f t="shared" si="45"/>
        <v>-2.4753024753024766E-2</v>
      </c>
      <c r="C92" s="6">
        <f t="shared" si="45"/>
        <v>6.1386435095074354E-3</v>
      </c>
      <c r="D92" s="6">
        <f t="shared" si="45"/>
        <v>-5.1383399209486091E-2</v>
      </c>
      <c r="E92" s="6">
        <f t="shared" si="45"/>
        <v>-3.3527265872893341E-2</v>
      </c>
      <c r="F92" s="6">
        <f t="shared" si="45"/>
        <v>-2.5390854540669028E-2</v>
      </c>
      <c r="H92" s="6">
        <f t="shared" si="46"/>
        <v>0.1207766396575447</v>
      </c>
      <c r="I92" s="6">
        <f t="shared" si="46"/>
        <v>-2.143622722400873E-2</v>
      </c>
      <c r="J92" s="6">
        <f t="shared" si="46"/>
        <v>1.9462137296532012E-2</v>
      </c>
      <c r="K92" s="6">
        <f t="shared" si="46"/>
        <v>-0.10297731750539596</v>
      </c>
      <c r="L92" s="6">
        <f t="shared" si="46"/>
        <v>1.4727286657196803E-3</v>
      </c>
      <c r="N92" s="6">
        <f t="shared" si="47"/>
        <v>-4.4021880698098426E-2</v>
      </c>
      <c r="O92" s="6">
        <f t="shared" si="47"/>
        <v>0.15873015873015883</v>
      </c>
      <c r="P92" s="6">
        <f t="shared" si="47"/>
        <v>-4.7568710359411348E-3</v>
      </c>
      <c r="Q92" s="6">
        <f t="shared" si="47"/>
        <v>7.4801061007945258E-4</v>
      </c>
      <c r="R92" s="6">
        <f t="shared" si="47"/>
        <v>2.9423799558653707E-2</v>
      </c>
      <c r="T92" s="6">
        <f t="shared" si="48"/>
        <v>2.4897473177180496E-2</v>
      </c>
      <c r="U92" s="6">
        <f t="shared" si="48"/>
        <v>5.6063609495456967E-2</v>
      </c>
      <c r="V92" s="6">
        <f t="shared" si="48"/>
        <v>-1.0217671683355856E-2</v>
      </c>
      <c r="W92" s="6">
        <f t="shared" si="48"/>
        <v>-5.2514826551596228E-2</v>
      </c>
      <c r="X92" s="6">
        <f t="shared" si="48"/>
        <v>2.2641482372594002E-3</v>
      </c>
    </row>
    <row r="93" spans="1:24" x14ac:dyDescent="0.2">
      <c r="A93">
        <v>2022</v>
      </c>
      <c r="B93" s="6">
        <f t="shared" si="45"/>
        <v>3.2893239244252248E-2</v>
      </c>
      <c r="C93" s="6">
        <f t="shared" si="45"/>
        <v>0.11800595238095224</v>
      </c>
      <c r="D93" s="6">
        <f t="shared" si="45"/>
        <v>-0.1650462962962963</v>
      </c>
      <c r="E93" s="6">
        <f t="shared" si="45"/>
        <v>-1.9932935055915091E-2</v>
      </c>
      <c r="F93" s="6">
        <f t="shared" si="45"/>
        <v>4.3561875568793873E-3</v>
      </c>
      <c r="H93" s="6">
        <f t="shared" si="46"/>
        <v>0.17801118537716532</v>
      </c>
      <c r="I93" s="6">
        <f t="shared" si="46"/>
        <v>0.23816478033345501</v>
      </c>
      <c r="J93" s="6">
        <f t="shared" si="46"/>
        <v>-3.3495314127039211E-2</v>
      </c>
      <c r="K93" s="6">
        <f t="shared" si="46"/>
        <v>-3.2069743524564154E-2</v>
      </c>
      <c r="L93" s="6">
        <f t="shared" si="46"/>
        <v>9.6184352878356583E-2</v>
      </c>
      <c r="N93" s="6">
        <f t="shared" si="47"/>
        <v>4.2779291553133536E-2</v>
      </c>
      <c r="O93" s="6">
        <f t="shared" si="47"/>
        <v>0.14369583449818246</v>
      </c>
      <c r="P93" s="6">
        <f t="shared" si="47"/>
        <v>-9.7716409984067831E-2</v>
      </c>
      <c r="Q93" s="6">
        <f t="shared" si="47"/>
        <v>6.813748258244301E-2</v>
      </c>
      <c r="R93" s="6">
        <f t="shared" si="47"/>
        <v>7.0025838723348777E-2</v>
      </c>
      <c r="T93" s="6">
        <f t="shared" si="48"/>
        <v>9.764159535525696E-2</v>
      </c>
      <c r="U93" s="6">
        <f t="shared" si="48"/>
        <v>0.1671963948836761</v>
      </c>
      <c r="V93" s="6">
        <f t="shared" si="48"/>
        <v>-9.1122599964839956E-2</v>
      </c>
      <c r="W93" s="6">
        <f t="shared" si="48"/>
        <v>-2.9128236289577281E-4</v>
      </c>
      <c r="X93" s="6">
        <f t="shared" si="48"/>
        <v>6.1151773534207976E-2</v>
      </c>
    </row>
    <row r="94" spans="1:24" x14ac:dyDescent="0.2">
      <c r="A94">
        <v>2023</v>
      </c>
      <c r="B94" s="6">
        <f t="shared" si="45"/>
        <v>-3.4710743801652955E-2</v>
      </c>
      <c r="C94" s="6">
        <f t="shared" si="45"/>
        <v>4.9247970185012591E-2</v>
      </c>
      <c r="D94" s="6">
        <f t="shared" si="45"/>
        <v>-5.4338785694483027E-2</v>
      </c>
      <c r="E94" s="6">
        <f t="shared" si="45"/>
        <v>-2.7608459757938464E-2</v>
      </c>
      <c r="F94" s="6">
        <f t="shared" si="45"/>
        <v>-1.4426116634584374E-2</v>
      </c>
      <c r="H94" s="6">
        <f t="shared" si="46"/>
        <v>-0.24913154238073176</v>
      </c>
      <c r="I94" s="6">
        <f t="shared" si="46"/>
        <v>1.9264792608610248E-2</v>
      </c>
      <c r="J94" s="6">
        <f t="shared" si="46"/>
        <v>-0.18692763512300226</v>
      </c>
      <c r="K94" s="6">
        <f t="shared" si="46"/>
        <v>8.5105067436497928E-2</v>
      </c>
      <c r="L94" s="6">
        <f t="shared" si="46"/>
        <v>-9.0815230314440276E-2</v>
      </c>
      <c r="N94" s="6">
        <f t="shared" si="47"/>
        <v>-0.19989547948784947</v>
      </c>
      <c r="O94" s="6">
        <f t="shared" si="47"/>
        <v>-0.12649718895135653</v>
      </c>
      <c r="P94" s="6">
        <f t="shared" si="47"/>
        <v>-4.2377869334902951E-2</v>
      </c>
      <c r="Q94" s="6">
        <f t="shared" si="47"/>
        <v>4.0519421860885529E-2</v>
      </c>
      <c r="R94" s="6">
        <f t="shared" si="47"/>
        <v>-9.9762202615621631E-2</v>
      </c>
      <c r="T94" s="6">
        <f t="shared" si="48"/>
        <v>-0.18360831178340176</v>
      </c>
      <c r="U94" s="6">
        <f t="shared" si="48"/>
        <v>-3.440967456467281E-2</v>
      </c>
      <c r="V94" s="6">
        <f t="shared" si="48"/>
        <v>-0.11465080648295478</v>
      </c>
      <c r="W94" s="6">
        <f t="shared" si="48"/>
        <v>3.3991083120991084E-2</v>
      </c>
      <c r="X94" s="6">
        <f t="shared" si="48"/>
        <v>-7.2797962042771891E-2</v>
      </c>
    </row>
    <row r="95" spans="1:24" s="1" customFormat="1" ht="15" x14ac:dyDescent="0.25">
      <c r="A95" s="5">
        <v>2024</v>
      </c>
      <c r="B95" s="4">
        <f t="shared" si="45"/>
        <v>-0.23253424657534238</v>
      </c>
      <c r="C95" s="4">
        <f t="shared" si="45"/>
        <v>-0.16643409869339088</v>
      </c>
      <c r="D95" s="4">
        <f t="shared" si="45"/>
        <v>-7.0653767223688102E-2</v>
      </c>
      <c r="E95" s="4">
        <f t="shared" si="45"/>
        <v>2.4336308910946292E-2</v>
      </c>
      <c r="F95" s="4">
        <f t="shared" si="45"/>
        <v>-0.10660746022399248</v>
      </c>
      <c r="H95" s="4">
        <f t="shared" si="46"/>
        <v>-0.46526332022515227</v>
      </c>
      <c r="I95" s="4">
        <f t="shared" si="46"/>
        <v>-0.1038572806171647</v>
      </c>
      <c r="J95" s="4">
        <f t="shared" si="46"/>
        <v>-9.8719081272084841E-2</v>
      </c>
      <c r="K95" s="4">
        <f t="shared" si="46"/>
        <v>3.5217649649206706E-2</v>
      </c>
      <c r="L95" s="4">
        <f t="shared" si="46"/>
        <v>-0.17241790604038676</v>
      </c>
      <c r="N95" s="4">
        <f t="shared" si="47"/>
        <v>-0.27433050293925543</v>
      </c>
      <c r="O95" s="4">
        <f t="shared" si="47"/>
        <v>-0.1600671610465928</v>
      </c>
      <c r="P95" s="4">
        <f t="shared" si="47"/>
        <v>-0.22925629993853713</v>
      </c>
      <c r="Q95" s="4">
        <f t="shared" si="47"/>
        <v>0.10212334801762091</v>
      </c>
      <c r="R95" s="4">
        <f t="shared" si="47"/>
        <v>-0.11752086374341442</v>
      </c>
      <c r="T95" s="4">
        <f t="shared" si="48"/>
        <v>-0.34264483083393316</v>
      </c>
      <c r="U95" s="4">
        <f t="shared" si="48"/>
        <v>-0.14173586870358845</v>
      </c>
      <c r="V95" s="4">
        <f t="shared" si="48"/>
        <v>-0.12123738331450074</v>
      </c>
      <c r="W95" s="4">
        <f t="shared" si="48"/>
        <v>5.1586111835608017E-2</v>
      </c>
      <c r="X95" s="4">
        <f t="shared" si="48"/>
        <v>-0.13589200473983121</v>
      </c>
    </row>
    <row r="96" spans="1:24" x14ac:dyDescent="0.2">
      <c r="A96" s="16">
        <v>2025</v>
      </c>
      <c r="B96" s="19">
        <f t="shared" si="45"/>
        <v>-0.18429272646140116</v>
      </c>
      <c r="C96" s="19">
        <f t="shared" si="45"/>
        <v>-0.14563993303911116</v>
      </c>
      <c r="D96" s="19">
        <f t="shared" si="45"/>
        <v>-0.11230283911671923</v>
      </c>
      <c r="E96" s="19">
        <f t="shared" si="45"/>
        <v>-1.5812335690585377E-2</v>
      </c>
      <c r="F96" s="19">
        <f t="shared" si="45"/>
        <v>-9.8177252524422332E-2</v>
      </c>
      <c r="H96" s="19">
        <f t="shared" si="46"/>
        <v>6.5320836337418697E-2</v>
      </c>
      <c r="I96" s="19">
        <f t="shared" si="46"/>
        <v>-0.12547078446142279</v>
      </c>
      <c r="J96" s="19">
        <f t="shared" si="46"/>
        <v>-4.2881646655231642E-2</v>
      </c>
      <c r="K96" s="19">
        <f t="shared" si="46"/>
        <v>4.0935356068426465E-2</v>
      </c>
      <c r="L96" s="19">
        <f t="shared" si="46"/>
        <v>-9.5806034447251109E-3</v>
      </c>
      <c r="N96" s="19">
        <f t="shared" si="47"/>
        <v>-0.17304230423042299</v>
      </c>
      <c r="O96" s="19">
        <f t="shared" si="47"/>
        <v>-0.17141429285357324</v>
      </c>
      <c r="P96" s="19">
        <f t="shared" si="47"/>
        <v>-0.26475279106858052</v>
      </c>
      <c r="Q96" s="19">
        <f t="shared" si="47"/>
        <v>5.3658536585366123E-2</v>
      </c>
      <c r="R96" s="19">
        <f t="shared" si="47"/>
        <v>-9.1816826698212561E-2</v>
      </c>
      <c r="T96" s="19">
        <f t="shared" si="48"/>
        <v>-9.554963148663187E-2</v>
      </c>
      <c r="U96" s="19">
        <f t="shared" si="48"/>
        <v>-0.14768756697922769</v>
      </c>
      <c r="V96" s="19">
        <f t="shared" si="48"/>
        <v>-0.11356359430605512</v>
      </c>
      <c r="W96" s="19">
        <f t="shared" si="48"/>
        <v>2.7363669251649902E-2</v>
      </c>
      <c r="X96" s="19">
        <f t="shared" si="48"/>
        <v>-6.2814996001450463E-2</v>
      </c>
    </row>
    <row r="97" spans="1:24" x14ac:dyDescent="0.2">
      <c r="A97" s="16">
        <v>2026</v>
      </c>
      <c r="B97" s="19">
        <f t="shared" si="45"/>
        <v>0.12345003646972996</v>
      </c>
      <c r="C97" s="19">
        <f t="shared" si="45"/>
        <v>1.2825080156750879E-2</v>
      </c>
      <c r="D97" s="19">
        <f t="shared" si="45"/>
        <v>9.6304193319118658E-2</v>
      </c>
      <c r="E97" s="19">
        <f t="shared" si="45"/>
        <v>2.1366800988258161E-2</v>
      </c>
      <c r="F97" s="19">
        <f t="shared" si="45"/>
        <v>5.0170943282232372E-2</v>
      </c>
      <c r="H97" s="19">
        <f t="shared" si="46"/>
        <v>0.28519220357336228</v>
      </c>
      <c r="I97" s="19">
        <f t="shared" si="46"/>
        <v>-6.4353389934785232E-2</v>
      </c>
      <c r="J97" s="19">
        <f t="shared" si="46"/>
        <v>-8.7045570916539639E-3</v>
      </c>
      <c r="K97" s="19">
        <f t="shared" si="46"/>
        <v>5.3391040573119275E-2</v>
      </c>
      <c r="L97" s="19">
        <f t="shared" si="46"/>
        <v>6.8611907042487985E-2</v>
      </c>
      <c r="N97" s="19">
        <f t="shared" si="47"/>
        <v>0.15619047619047621</v>
      </c>
      <c r="O97" s="19">
        <f t="shared" si="47"/>
        <v>4.0410132689987721E-2</v>
      </c>
      <c r="P97" s="19">
        <f t="shared" si="47"/>
        <v>0.14099783080260297</v>
      </c>
      <c r="Q97" s="19">
        <f t="shared" si="47"/>
        <v>9.7087378640774435E-3</v>
      </c>
      <c r="R97" s="19">
        <f t="shared" si="47"/>
        <v>5.6876099325887886E-2</v>
      </c>
      <c r="T97" s="19">
        <f t="shared" si="48"/>
        <v>0.19836118066144004</v>
      </c>
      <c r="U97" s="19">
        <f t="shared" si="48"/>
        <v>-6.6903606528007087E-3</v>
      </c>
      <c r="V97" s="19">
        <f t="shared" si="48"/>
        <v>5.3432414710397058E-2</v>
      </c>
      <c r="W97" s="19">
        <f t="shared" si="48"/>
        <v>3.0011129226857891E-2</v>
      </c>
      <c r="X97" s="19">
        <f t="shared" si="48"/>
        <v>5.959594546489666E-2</v>
      </c>
    </row>
    <row r="98" spans="1:24" x14ac:dyDescent="0.2">
      <c r="A98" s="21"/>
      <c r="B98" s="22"/>
      <c r="C98" s="22"/>
      <c r="D98" s="22"/>
      <c r="E98" s="22"/>
      <c r="F98" s="22"/>
      <c r="H98" s="22"/>
      <c r="I98" s="22"/>
      <c r="J98" s="22"/>
      <c r="K98" s="22"/>
      <c r="L98" s="22"/>
      <c r="N98" s="22"/>
      <c r="O98" s="22"/>
      <c r="P98" s="22"/>
      <c r="Q98" s="22"/>
      <c r="R98" s="22"/>
      <c r="T98" s="22"/>
      <c r="U98" s="22"/>
      <c r="V98" s="22"/>
      <c r="W98" s="22"/>
      <c r="X98" s="22"/>
    </row>
    <row r="99" spans="1:24" ht="15" x14ac:dyDescent="0.25">
      <c r="A99" s="1" t="s">
        <v>0</v>
      </c>
    </row>
    <row r="100" spans="1:24" x14ac:dyDescent="0.2">
      <c r="A100" s="23" t="str">
        <f>+'Scandinavia, current prices'!A100</f>
        <v>2025-2026</v>
      </c>
      <c r="B100" s="24">
        <f>+(B73/B71)^(1/2)-1</f>
        <v>-4.2708839377714192E-2</v>
      </c>
      <c r="C100" s="24">
        <f>+(C73/C71)^(1/2)-1</f>
        <v>-6.9775670441592164E-2</v>
      </c>
      <c r="D100" s="24">
        <f>+(D73/D71)^(1/2)-1</f>
        <v>-1.3498038585925021E-2</v>
      </c>
      <c r="E100" s="24">
        <f>+(E73/E71)^(1/2)-1</f>
        <v>2.6049103549277142E-3</v>
      </c>
      <c r="F100" s="24">
        <f>+(F73/F71)^(1/2)-1</f>
        <v>-2.6825788776849047E-2</v>
      </c>
      <c r="G100" s="20"/>
      <c r="H100" s="24">
        <f>+(H73/H71)^(1/2)-1</f>
        <v>0.17010342840498693</v>
      </c>
      <c r="I100" s="24">
        <f>+(I73/I71)^(1/2)-1</f>
        <v>-9.5428114563767097E-2</v>
      </c>
      <c r="J100" s="24">
        <f>+(J73/J71)^(1/2)-1</f>
        <v>-2.5942988324292648E-2</v>
      </c>
      <c r="K100" s="24">
        <f>+(K73/K71)^(1/2)-1</f>
        <v>4.7144678589482236E-2</v>
      </c>
      <c r="L100" s="24">
        <f>+(L73/L71)^(1/2)-1</f>
        <v>2.8773036254742701E-2</v>
      </c>
      <c r="M100" s="20"/>
      <c r="N100" s="24">
        <f>+(N73/N71)^(1/2)-1</f>
        <v>-2.2185798803675549E-2</v>
      </c>
      <c r="O100" s="24">
        <f>+(O73/O71)^(1/2)-1</f>
        <v>-7.1523309114740807E-2</v>
      </c>
      <c r="P100" s="24">
        <f>+(P73/P71)^(1/2)-1</f>
        <v>-8.4076711457549025E-2</v>
      </c>
      <c r="Q100" s="24">
        <f>+(Q73/Q71)^(1/2)-1</f>
        <v>3.1449577592293609E-2</v>
      </c>
      <c r="R100" s="24">
        <f>+(R73/R71)^(1/2)-1</f>
        <v>-2.028724124231196E-2</v>
      </c>
      <c r="S100" s="20"/>
      <c r="T100" s="24">
        <f>+(T73/T71)^(1/2)-1</f>
        <v>4.10851124962619E-2</v>
      </c>
      <c r="U100" s="24">
        <f>+(U73/U71)^(1/2)-1</f>
        <v>-7.9885792167625924E-2</v>
      </c>
      <c r="V100" s="24">
        <f>+(V73/V71)^(1/2)-1</f>
        <v>-3.3666287798372663E-2</v>
      </c>
      <c r="W100" s="24">
        <f>+(W73/W71)^(1/2)-1</f>
        <v>2.8686547541348917E-2</v>
      </c>
      <c r="X100" s="24">
        <f>+(X73/X71)^(1/2)-1</f>
        <v>-3.4873656659610841E-3</v>
      </c>
    </row>
    <row r="102" spans="1:24" x14ac:dyDescent="0.2">
      <c r="N102" s="3"/>
      <c r="T102" s="3"/>
    </row>
    <row r="103" spans="1:24" x14ac:dyDescent="0.2">
      <c r="N103" s="3"/>
      <c r="T103" s="3"/>
    </row>
    <row r="104" spans="1:24" x14ac:dyDescent="0.2">
      <c r="D104" s="11"/>
      <c r="N104" s="3"/>
      <c r="T104" s="3"/>
    </row>
    <row r="105" spans="1:24" x14ac:dyDescent="0.2">
      <c r="D105" s="11"/>
    </row>
    <row r="106" spans="1:24" x14ac:dyDescent="0.2">
      <c r="B106" s="6"/>
      <c r="C106" s="6"/>
      <c r="D106" s="6"/>
      <c r="E106" s="6"/>
    </row>
    <row r="107" spans="1:24" x14ac:dyDescent="0.2">
      <c r="B107" s="6"/>
      <c r="C107" s="6"/>
      <c r="D107" s="6"/>
      <c r="E107" s="6"/>
    </row>
    <row r="108" spans="1:24" x14ac:dyDescent="0.2">
      <c r="B108" s="6"/>
      <c r="C108" s="6"/>
      <c r="D108" s="6"/>
      <c r="E108" s="6"/>
    </row>
    <row r="109" spans="1:24" x14ac:dyDescent="0.2">
      <c r="B109" s="6"/>
      <c r="C109" s="6"/>
      <c r="D109" s="6"/>
      <c r="E109" s="6"/>
    </row>
    <row r="110" spans="1:24" x14ac:dyDescent="0.2">
      <c r="B110" s="6"/>
      <c r="C110" s="6"/>
      <c r="D110" s="6"/>
      <c r="E110" s="6"/>
    </row>
    <row r="111" spans="1:24" x14ac:dyDescent="0.2">
      <c r="C111" s="11"/>
    </row>
    <row r="112" spans="1:24" x14ac:dyDescent="0.2">
      <c r="C112" s="11"/>
    </row>
    <row r="113" spans="3:3" x14ac:dyDescent="0.2">
      <c r="C113" s="11"/>
    </row>
    <row r="114" spans="3:3" x14ac:dyDescent="0.2">
      <c r="C114" s="11"/>
    </row>
    <row r="115" spans="3:3" x14ac:dyDescent="0.2">
      <c r="C115" s="11"/>
    </row>
    <row r="116" spans="3:3" x14ac:dyDescent="0.2">
      <c r="C116" s="11"/>
    </row>
    <row r="117" spans="3:3" x14ac:dyDescent="0.2">
      <c r="C117" s="11"/>
    </row>
    <row r="118" spans="3:3" x14ac:dyDescent="0.2">
      <c r="C118" s="11"/>
    </row>
    <row r="119" spans="3:3" x14ac:dyDescent="0.2">
      <c r="C119" s="11"/>
    </row>
    <row r="120" spans="3:3" x14ac:dyDescent="0.2">
      <c r="C120" s="11"/>
    </row>
    <row r="121" spans="3:3" x14ac:dyDescent="0.2">
      <c r="C121" s="11"/>
    </row>
    <row r="122" spans="3:3" x14ac:dyDescent="0.2">
      <c r="C122" s="11"/>
    </row>
    <row r="123" spans="3:3" x14ac:dyDescent="0.2">
      <c r="C123" s="11"/>
    </row>
    <row r="124" spans="3:3" x14ac:dyDescent="0.2">
      <c r="C124" s="11"/>
    </row>
    <row r="125" spans="3:3" x14ac:dyDescent="0.2">
      <c r="C125" s="11"/>
    </row>
    <row r="126" spans="3:3" x14ac:dyDescent="0.2">
      <c r="C126" s="11"/>
    </row>
    <row r="127" spans="3:3" x14ac:dyDescent="0.2">
      <c r="C127" s="11"/>
    </row>
    <row r="128" spans="3:3" x14ac:dyDescent="0.2">
      <c r="C128" s="11"/>
    </row>
    <row r="129" spans="3:3" x14ac:dyDescent="0.2">
      <c r="C129" s="11"/>
    </row>
    <row r="130" spans="3:3" x14ac:dyDescent="0.2">
      <c r="C130" s="11"/>
    </row>
    <row r="131" spans="3:3" x14ac:dyDescent="0.2">
      <c r="C131" s="11"/>
    </row>
    <row r="132" spans="3:3" x14ac:dyDescent="0.2">
      <c r="C132" s="11"/>
    </row>
    <row r="133" spans="3:3" x14ac:dyDescent="0.2">
      <c r="C133" s="11"/>
    </row>
    <row r="134" spans="3:3" x14ac:dyDescent="0.2">
      <c r="C134" s="11"/>
    </row>
    <row r="135" spans="3:3" x14ac:dyDescent="0.2">
      <c r="C135" s="11"/>
    </row>
    <row r="136" spans="3:3" x14ac:dyDescent="0.2">
      <c r="C136" s="11"/>
    </row>
    <row r="137" spans="3:3" x14ac:dyDescent="0.2">
      <c r="C137" s="11"/>
    </row>
    <row r="138" spans="3:3" x14ac:dyDescent="0.2">
      <c r="C138" s="11"/>
    </row>
    <row r="139" spans="3:3" x14ac:dyDescent="0.2">
      <c r="C139" s="11"/>
    </row>
    <row r="140" spans="3:3" x14ac:dyDescent="0.2">
      <c r="C140" s="11"/>
    </row>
    <row r="141" spans="3:3" x14ac:dyDescent="0.2">
      <c r="C141" s="11"/>
    </row>
    <row r="142" spans="3:3" x14ac:dyDescent="0.2">
      <c r="C142" s="11"/>
    </row>
    <row r="143" spans="3:3" x14ac:dyDescent="0.2">
      <c r="C143" s="11"/>
    </row>
    <row r="144" spans="3:3" x14ac:dyDescent="0.2">
      <c r="C144" s="11"/>
    </row>
    <row r="145" spans="3:3" x14ac:dyDescent="0.2">
      <c r="C145" s="11"/>
    </row>
    <row r="146" spans="3:3" x14ac:dyDescent="0.2">
      <c r="C146" s="11"/>
    </row>
    <row r="147" spans="3:3" x14ac:dyDescent="0.2">
      <c r="C147" s="11"/>
    </row>
    <row r="148" spans="3:3" x14ac:dyDescent="0.2">
      <c r="C148" s="11"/>
    </row>
    <row r="149" spans="3:3" x14ac:dyDescent="0.2">
      <c r="C149" s="11"/>
    </row>
    <row r="150" spans="3:3" x14ac:dyDescent="0.2">
      <c r="C150" s="11"/>
    </row>
    <row r="151" spans="3:3" x14ac:dyDescent="0.2">
      <c r="C151" s="11"/>
    </row>
  </sheetData>
  <mergeCells count="13">
    <mergeCell ref="B76:F76"/>
    <mergeCell ref="H76:L76"/>
    <mergeCell ref="N76:R76"/>
    <mergeCell ref="T76:X76"/>
    <mergeCell ref="H5:L5"/>
    <mergeCell ref="B28:F28"/>
    <mergeCell ref="H28:L28"/>
    <mergeCell ref="N28:R28"/>
    <mergeCell ref="T28:X28"/>
    <mergeCell ref="B52:F52"/>
    <mergeCell ref="H52:L52"/>
    <mergeCell ref="N52:R52"/>
    <mergeCell ref="T52:X52"/>
  </mergeCells>
  <pageMargins left="0.7" right="0.7" top="0.75" bottom="0.75" header="0.3" footer="0.3"/>
  <pageSetup paperSize="9" orientation="portrait" r:id="rId1"/>
  <ignoredErrors>
    <ignoredError sqref="F31:F4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F522-1C96-44E9-971C-EC074939753E}">
  <dimension ref="A1:AD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5" width="20.625" customWidth="1"/>
    <col min="6" max="6" width="7.75" customWidth="1"/>
    <col min="7" max="10" width="20.625" customWidth="1"/>
    <col min="11" max="11" width="7.75" customWidth="1"/>
    <col min="12" max="15" width="20.625" customWidth="1"/>
    <col min="16" max="16" width="7.75" customWidth="1"/>
    <col min="17" max="20" width="20.625" customWidth="1"/>
    <col min="21" max="21" width="7.75" customWidth="1"/>
    <col min="22" max="25" width="20.625" customWidth="1"/>
    <col min="26" max="26" width="7.75" customWidth="1"/>
    <col min="27" max="30" width="20.625" customWidth="1"/>
  </cols>
  <sheetData>
    <row r="1" spans="2:10" ht="23.25" x14ac:dyDescent="0.35">
      <c r="B1" s="37" t="s">
        <v>24</v>
      </c>
    </row>
    <row r="2" spans="2:10" x14ac:dyDescent="0.2">
      <c r="B2" t="s">
        <v>3</v>
      </c>
      <c r="C2" s="2">
        <f>+LastUpdate</f>
        <v>45736</v>
      </c>
    </row>
    <row r="4" spans="2:10" ht="15" x14ac:dyDescent="0.25">
      <c r="B4" s="34" t="s">
        <v>25</v>
      </c>
      <c r="G4" s="1"/>
      <c r="I4" s="12"/>
      <c r="J4" s="25"/>
    </row>
    <row r="5" spans="2:10" ht="15" x14ac:dyDescent="0.25">
      <c r="B5" s="1"/>
      <c r="G5" s="1"/>
      <c r="I5" s="12"/>
      <c r="J5" s="25"/>
    </row>
    <row r="28" spans="1:30" ht="18" x14ac:dyDescent="0.25">
      <c r="B28" s="50" t="s">
        <v>26</v>
      </c>
      <c r="C28" s="50"/>
      <c r="D28" s="50"/>
      <c r="E28" s="50"/>
      <c r="G28" s="50" t="s">
        <v>27</v>
      </c>
      <c r="H28" s="50"/>
      <c r="I28" s="50"/>
      <c r="J28" s="50"/>
      <c r="L28" s="50" t="s">
        <v>28</v>
      </c>
      <c r="M28" s="50"/>
      <c r="N28" s="50"/>
      <c r="O28" s="50"/>
      <c r="Q28" s="50" t="s">
        <v>29</v>
      </c>
      <c r="R28" s="50"/>
      <c r="S28" s="50"/>
      <c r="T28" s="50"/>
      <c r="V28" s="50" t="s">
        <v>30</v>
      </c>
      <c r="W28" s="50"/>
      <c r="X28" s="50"/>
      <c r="Y28" s="50"/>
      <c r="AA28" s="50" t="s">
        <v>31</v>
      </c>
      <c r="AB28" s="50"/>
      <c r="AC28" s="50"/>
      <c r="AD28" s="50"/>
    </row>
    <row r="29" spans="1:30" ht="10.5" customHeight="1" x14ac:dyDescent="0.3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  <c r="AA29" s="28"/>
      <c r="AB29" s="28"/>
      <c r="AC29" s="28"/>
      <c r="AD29" s="28"/>
    </row>
    <row r="30" spans="1:30" ht="15" x14ac:dyDescent="0.25">
      <c r="B30" s="26" t="s">
        <v>16</v>
      </c>
      <c r="C30" s="26" t="s">
        <v>17</v>
      </c>
      <c r="D30" s="26" t="s">
        <v>18</v>
      </c>
      <c r="E30" s="26" t="s">
        <v>32</v>
      </c>
      <c r="G30" s="26" t="s">
        <v>16</v>
      </c>
      <c r="H30" s="26" t="s">
        <v>17</v>
      </c>
      <c r="I30" s="26" t="s">
        <v>18</v>
      </c>
      <c r="J30" s="26" t="s">
        <v>32</v>
      </c>
      <c r="L30" s="26" t="s">
        <v>16</v>
      </c>
      <c r="M30" s="26" t="s">
        <v>17</v>
      </c>
      <c r="N30" s="26" t="s">
        <v>18</v>
      </c>
      <c r="O30" s="26" t="s">
        <v>32</v>
      </c>
      <c r="Q30" s="26" t="s">
        <v>16</v>
      </c>
      <c r="R30" s="26" t="s">
        <v>17</v>
      </c>
      <c r="S30" s="26" t="s">
        <v>18</v>
      </c>
      <c r="T30" s="26" t="s">
        <v>32</v>
      </c>
      <c r="V30" s="26" t="s">
        <v>16</v>
      </c>
      <c r="W30" s="26" t="s">
        <v>17</v>
      </c>
      <c r="X30" s="26" t="s">
        <v>18</v>
      </c>
      <c r="Y30" s="26" t="s">
        <v>32</v>
      </c>
      <c r="AA30" s="26" t="s">
        <v>16</v>
      </c>
      <c r="AB30" s="26" t="s">
        <v>17</v>
      </c>
      <c r="AC30" s="26" t="s">
        <v>18</v>
      </c>
      <c r="AD30" s="26" t="s">
        <v>32</v>
      </c>
    </row>
    <row r="31" spans="1:30" x14ac:dyDescent="0.2">
      <c r="A31">
        <v>2008</v>
      </c>
      <c r="B31" s="33">
        <v>8.4984364666999994</v>
      </c>
      <c r="C31" s="33">
        <v>5.7201685543600025</v>
      </c>
      <c r="D31" s="33">
        <v>3.3275488888200018</v>
      </c>
      <c r="E31" s="32">
        <v>17.546153909880005</v>
      </c>
      <c r="G31" s="33">
        <v>16.703944825210005</v>
      </c>
      <c r="H31" s="33">
        <v>14.912603750580008</v>
      </c>
      <c r="I31" s="33">
        <v>5.9648617991099977</v>
      </c>
      <c r="J31" s="32">
        <v>37.58141037490001</v>
      </c>
      <c r="L31" s="33">
        <v>10.03755755063</v>
      </c>
      <c r="M31" s="33">
        <v>13.904335959340001</v>
      </c>
      <c r="N31" s="33">
        <v>3.6984005646600004</v>
      </c>
      <c r="O31" s="32">
        <v>27.640294074630003</v>
      </c>
      <c r="Q31" s="33">
        <v>7.0551638929099996</v>
      </c>
      <c r="R31" s="33">
        <v>7.8705651497699964</v>
      </c>
      <c r="S31" s="33">
        <v>3.5634259129499988</v>
      </c>
      <c r="T31" s="32">
        <v>18.489154955629996</v>
      </c>
      <c r="V31" s="33">
        <v>3.6003919869499996</v>
      </c>
      <c r="W31" s="33">
        <v>4.4055470140199997</v>
      </c>
      <c r="X31" s="33">
        <v>2.7100229285099999</v>
      </c>
      <c r="Y31" s="32">
        <v>10.715961929479999</v>
      </c>
      <c r="AA31" s="33">
        <v>3.5259865830100003</v>
      </c>
      <c r="AB31" s="33">
        <v>2.4570311052700005</v>
      </c>
      <c r="AC31" s="33">
        <v>1.7324020548599997</v>
      </c>
      <c r="AD31" s="32">
        <v>7.71541974314</v>
      </c>
    </row>
    <row r="32" spans="1:30" x14ac:dyDescent="0.2">
      <c r="A32">
        <v>2009</v>
      </c>
      <c r="B32" s="33">
        <v>6.8978509640499972</v>
      </c>
      <c r="C32" s="33">
        <v>5.0165467574200013</v>
      </c>
      <c r="D32" s="33">
        <v>3.0373280072900006</v>
      </c>
      <c r="E32" s="32">
        <v>14.95172572876</v>
      </c>
      <c r="G32" s="33">
        <v>12.044392947440002</v>
      </c>
      <c r="H32" s="33">
        <v>17.613836135379994</v>
      </c>
      <c r="I32" s="33">
        <v>6.550658237220004</v>
      </c>
      <c r="J32" s="32">
        <v>36.208887320039999</v>
      </c>
      <c r="L32" s="33">
        <v>7.6821925978099994</v>
      </c>
      <c r="M32" s="33">
        <v>14.38909744841</v>
      </c>
      <c r="N32" s="33">
        <v>4.4702511845299995</v>
      </c>
      <c r="O32" s="32">
        <v>26.541541230749999</v>
      </c>
      <c r="Q32" s="33">
        <v>5.3226983581899976</v>
      </c>
      <c r="R32" s="33">
        <v>8.3331893464800029</v>
      </c>
      <c r="S32" s="33">
        <v>3.4340017489699983</v>
      </c>
      <c r="T32" s="32">
        <v>17.089889453639998</v>
      </c>
      <c r="V32" s="33">
        <v>2.5319377843999997</v>
      </c>
      <c r="W32" s="33">
        <v>4.9646285554600009</v>
      </c>
      <c r="X32" s="33">
        <v>2.0487966514799991</v>
      </c>
      <c r="Y32" s="32">
        <v>9.5453629913399993</v>
      </c>
      <c r="AA32" s="33">
        <v>2.7518949491400004</v>
      </c>
      <c r="AB32" s="33">
        <v>3.2856870827900009</v>
      </c>
      <c r="AC32" s="33">
        <v>1.6680479202199998</v>
      </c>
      <c r="AD32" s="32">
        <v>7.7056299521500016</v>
      </c>
    </row>
    <row r="33" spans="1:30" x14ac:dyDescent="0.2">
      <c r="A33">
        <v>2010</v>
      </c>
      <c r="B33" s="33">
        <v>4.4027734475299996</v>
      </c>
      <c r="C33" s="33">
        <v>4.6452744339200001</v>
      </c>
      <c r="D33" s="33">
        <v>2.3322660281199998</v>
      </c>
      <c r="E33" s="32">
        <v>11.380313909569999</v>
      </c>
      <c r="G33" s="33">
        <v>8.5708492086300012</v>
      </c>
      <c r="H33" s="33">
        <v>15.062709131840016</v>
      </c>
      <c r="I33" s="33">
        <v>5.0971440755000001</v>
      </c>
      <c r="J33" s="32">
        <v>28.730702415970018</v>
      </c>
      <c r="L33" s="33">
        <v>7.1147133491300005</v>
      </c>
      <c r="M33" s="33">
        <v>12.855595527809999</v>
      </c>
      <c r="N33" s="33">
        <v>3.81882671295</v>
      </c>
      <c r="O33" s="32">
        <v>23.789135589889998</v>
      </c>
      <c r="Q33" s="33">
        <v>5.2910254061700002</v>
      </c>
      <c r="R33" s="33">
        <v>7.8380093838599967</v>
      </c>
      <c r="S33" s="33">
        <v>4.0547638981499992</v>
      </c>
      <c r="T33" s="32">
        <v>17.183798688179998</v>
      </c>
      <c r="V33" s="33">
        <v>2.0146739824000006</v>
      </c>
      <c r="W33" s="33">
        <v>4.4337535696999986</v>
      </c>
      <c r="X33" s="33">
        <v>2.0660790954899997</v>
      </c>
      <c r="Y33" s="32">
        <v>8.5145066475899984</v>
      </c>
      <c r="AA33" s="33">
        <v>2.0091148785100001</v>
      </c>
      <c r="AB33" s="33">
        <v>3.6392907011900015</v>
      </c>
      <c r="AC33" s="33">
        <v>1.6370771519699998</v>
      </c>
      <c r="AD33" s="32">
        <v>7.2854827316700019</v>
      </c>
    </row>
    <row r="34" spans="1:30" x14ac:dyDescent="0.2">
      <c r="A34">
        <v>2011</v>
      </c>
      <c r="B34" s="33">
        <v>8.3731501049699997</v>
      </c>
      <c r="C34" s="33">
        <v>6.3807435995499979</v>
      </c>
      <c r="D34" s="33">
        <v>2.6280101936199998</v>
      </c>
      <c r="E34" s="32">
        <v>17.381903898139996</v>
      </c>
      <c r="G34" s="33">
        <v>9.7491995643699987</v>
      </c>
      <c r="H34" s="33">
        <v>14.010543273689997</v>
      </c>
      <c r="I34" s="33">
        <v>4.6587894539300025</v>
      </c>
      <c r="J34" s="32">
        <v>28.418532291989997</v>
      </c>
      <c r="L34" s="33">
        <v>9.2588399090600024</v>
      </c>
      <c r="M34" s="33">
        <v>11.367484167609998</v>
      </c>
      <c r="N34" s="33">
        <v>4.2701646437300003</v>
      </c>
      <c r="O34" s="32">
        <v>24.896488720400001</v>
      </c>
      <c r="Q34" s="33">
        <v>7.1296826530799997</v>
      </c>
      <c r="R34" s="33">
        <v>7.18909973433</v>
      </c>
      <c r="S34" s="33">
        <v>4.6490529607899989</v>
      </c>
      <c r="T34" s="32">
        <v>18.967835348199998</v>
      </c>
      <c r="V34" s="33">
        <v>2.8506967360799997</v>
      </c>
      <c r="W34" s="33">
        <v>5.1325198069400004</v>
      </c>
      <c r="X34" s="33">
        <v>1.9567863874</v>
      </c>
      <c r="Y34" s="32">
        <v>9.9400029304200004</v>
      </c>
      <c r="AA34" s="33">
        <v>1.9258816238600005</v>
      </c>
      <c r="AB34" s="33">
        <v>3.5371942416900009</v>
      </c>
      <c r="AC34" s="33">
        <v>2.4029518640799994</v>
      </c>
      <c r="AD34" s="32">
        <v>7.8660277296300007</v>
      </c>
    </row>
    <row r="35" spans="1:30" x14ac:dyDescent="0.2">
      <c r="A35">
        <v>2012</v>
      </c>
      <c r="B35" s="33">
        <v>12.358705347350002</v>
      </c>
      <c r="C35" s="33">
        <v>7.4221713567600016</v>
      </c>
      <c r="D35" s="33">
        <v>2.7512787954200006</v>
      </c>
      <c r="E35" s="32">
        <v>22.532155499530003</v>
      </c>
      <c r="G35" s="33">
        <v>12.148826431589994</v>
      </c>
      <c r="H35" s="33">
        <v>14.487471798880005</v>
      </c>
      <c r="I35" s="33">
        <v>5.6657528642199981</v>
      </c>
      <c r="J35" s="32">
        <v>32.302051094689993</v>
      </c>
      <c r="L35" s="33">
        <v>12.13568931547</v>
      </c>
      <c r="M35" s="33">
        <v>12.674394797920002</v>
      </c>
      <c r="N35" s="33">
        <v>3.5138688636800008</v>
      </c>
      <c r="O35" s="32">
        <v>28.32395297707</v>
      </c>
      <c r="Q35" s="33">
        <v>7.3747116692200017</v>
      </c>
      <c r="R35" s="33">
        <v>7.7644608961599992</v>
      </c>
      <c r="S35" s="33">
        <v>3.3678354303300009</v>
      </c>
      <c r="T35" s="32">
        <v>18.507007995710001</v>
      </c>
      <c r="V35" s="33">
        <v>4.2095564152399998</v>
      </c>
      <c r="W35" s="33">
        <v>4.8716151327600006</v>
      </c>
      <c r="X35" s="33">
        <v>2.1324177782299993</v>
      </c>
      <c r="Y35" s="32">
        <v>11.21358932623</v>
      </c>
      <c r="AA35" s="33">
        <v>2.0542130594799994</v>
      </c>
      <c r="AB35" s="33">
        <v>4.1829644729400002</v>
      </c>
      <c r="AC35" s="33">
        <v>2.1601203598300009</v>
      </c>
      <c r="AD35" s="32">
        <v>8.3972978922500001</v>
      </c>
    </row>
    <row r="36" spans="1:30" x14ac:dyDescent="0.2">
      <c r="A36">
        <v>2013</v>
      </c>
      <c r="B36" s="33">
        <v>12.919428219329996</v>
      </c>
      <c r="C36" s="33">
        <v>7.5508698445500002</v>
      </c>
      <c r="D36" s="33">
        <v>3.5419717390400001</v>
      </c>
      <c r="E36" s="32">
        <v>24.012269802919995</v>
      </c>
      <c r="G36" s="33">
        <v>13.757878716919999</v>
      </c>
      <c r="H36" s="33">
        <v>13.996402169710002</v>
      </c>
      <c r="I36" s="33">
        <v>7.0556291932700006</v>
      </c>
      <c r="J36" s="32">
        <v>34.8099100799</v>
      </c>
      <c r="L36" s="33">
        <v>13.199024769029998</v>
      </c>
      <c r="M36" s="33">
        <v>12.359959882469996</v>
      </c>
      <c r="N36" s="33">
        <v>3.1144319400299989</v>
      </c>
      <c r="O36" s="32">
        <v>28.673416591529993</v>
      </c>
      <c r="Q36" s="33">
        <v>8.1022968672099989</v>
      </c>
      <c r="R36" s="33">
        <v>7.9070424711300014</v>
      </c>
      <c r="S36" s="33">
        <v>2.5578337548099999</v>
      </c>
      <c r="T36" s="32">
        <v>18.567173093149997</v>
      </c>
      <c r="V36" s="33">
        <v>6.0296645146899985</v>
      </c>
      <c r="W36" s="33">
        <v>4.3765063186099988</v>
      </c>
      <c r="X36" s="33">
        <v>2.7233944785099999</v>
      </c>
      <c r="Y36" s="32">
        <v>13.129565311809998</v>
      </c>
      <c r="AA36" s="33">
        <v>2.4669437819000004</v>
      </c>
      <c r="AB36" s="33">
        <v>3.7073896199999994</v>
      </c>
      <c r="AC36" s="33">
        <v>1.53156248419</v>
      </c>
      <c r="AD36" s="32">
        <v>7.7058958860900004</v>
      </c>
    </row>
    <row r="37" spans="1:30" x14ac:dyDescent="0.2">
      <c r="A37">
        <v>2014</v>
      </c>
      <c r="B37" s="33">
        <v>11.591291508980001</v>
      </c>
      <c r="C37" s="33">
        <v>6.6668541922299989</v>
      </c>
      <c r="D37" s="33">
        <v>3.7521856273199998</v>
      </c>
      <c r="E37" s="32">
        <v>22.01033132853</v>
      </c>
      <c r="G37" s="33">
        <v>16.540738471900006</v>
      </c>
      <c r="H37" s="33">
        <v>12.985847657929998</v>
      </c>
      <c r="I37" s="33">
        <v>7.7374447481000042</v>
      </c>
      <c r="J37" s="32">
        <v>37.264030877930011</v>
      </c>
      <c r="L37" s="33">
        <v>13.665630313940003</v>
      </c>
      <c r="M37" s="33">
        <v>11.051064519769998</v>
      </c>
      <c r="N37" s="33">
        <v>3.59785050708</v>
      </c>
      <c r="O37" s="32">
        <v>28.314545340790001</v>
      </c>
      <c r="Q37" s="33">
        <v>8.1362846070899995</v>
      </c>
      <c r="R37" s="33">
        <v>8.8062624276800054</v>
      </c>
      <c r="S37" s="33">
        <v>2.9982194350300002</v>
      </c>
      <c r="T37" s="32">
        <v>19.940766469800003</v>
      </c>
      <c r="V37" s="33">
        <v>6.8997117753999975</v>
      </c>
      <c r="W37" s="33">
        <v>4.8593516821199998</v>
      </c>
      <c r="X37" s="33">
        <v>2.5931072494400005</v>
      </c>
      <c r="Y37" s="32">
        <v>14.352170706959997</v>
      </c>
      <c r="AA37" s="33">
        <v>3.2730348252100003</v>
      </c>
      <c r="AB37" s="33">
        <v>3.3204885688300001</v>
      </c>
      <c r="AC37" s="33">
        <v>2.2821056599000005</v>
      </c>
      <c r="AD37" s="32">
        <v>8.8756290539400009</v>
      </c>
    </row>
    <row r="38" spans="1:30" x14ac:dyDescent="0.2">
      <c r="A38">
        <v>2015</v>
      </c>
      <c r="B38" s="33">
        <v>8.6926333900399992</v>
      </c>
      <c r="C38" s="33">
        <v>6.1630107700899979</v>
      </c>
      <c r="D38" s="33">
        <v>4.1617556409199992</v>
      </c>
      <c r="E38" s="32">
        <v>19.017399801049997</v>
      </c>
      <c r="G38" s="33">
        <v>16.929632720739999</v>
      </c>
      <c r="H38" s="33">
        <v>13.72967641973999</v>
      </c>
      <c r="I38" s="33">
        <v>8.4307320787200055</v>
      </c>
      <c r="J38" s="32">
        <v>39.090041219199996</v>
      </c>
      <c r="L38" s="33">
        <v>11.39947076682</v>
      </c>
      <c r="M38" s="33">
        <v>10.105650148299997</v>
      </c>
      <c r="N38" s="33">
        <v>3.9240530241599987</v>
      </c>
      <c r="O38" s="32">
        <v>25.429173939279995</v>
      </c>
      <c r="Q38" s="33">
        <v>7.9861559681499985</v>
      </c>
      <c r="R38" s="33">
        <v>9.8486346009599988</v>
      </c>
      <c r="S38" s="33">
        <v>4.1844773273600024</v>
      </c>
      <c r="T38" s="32">
        <v>22.019267896470001</v>
      </c>
      <c r="V38" s="33">
        <v>7.3256761924100013</v>
      </c>
      <c r="W38" s="33">
        <v>4.7150354464299991</v>
      </c>
      <c r="X38" s="33">
        <v>2.9637200965100008</v>
      </c>
      <c r="Y38" s="32">
        <v>15.004431735350002</v>
      </c>
      <c r="AA38" s="33">
        <v>3.8490714633100001</v>
      </c>
      <c r="AB38" s="33">
        <v>3.8112409283699988</v>
      </c>
      <c r="AC38" s="33">
        <v>3.3294232986500001</v>
      </c>
      <c r="AD38" s="32">
        <v>10.989735690329999</v>
      </c>
    </row>
    <row r="39" spans="1:30" x14ac:dyDescent="0.2">
      <c r="A39">
        <v>2016</v>
      </c>
      <c r="B39" s="33">
        <v>11.31709160954</v>
      </c>
      <c r="C39" s="33">
        <v>5.2168031304499989</v>
      </c>
      <c r="D39" s="33">
        <v>4.3847756848600019</v>
      </c>
      <c r="E39" s="32">
        <v>20.918670424850003</v>
      </c>
      <c r="G39" s="33">
        <v>20.219358243190001</v>
      </c>
      <c r="H39" s="33">
        <v>16.813107849589997</v>
      </c>
      <c r="I39" s="33">
        <v>8.2330625432499982</v>
      </c>
      <c r="J39" s="32">
        <v>45.265528636029998</v>
      </c>
      <c r="L39" s="33">
        <v>10.247729476920002</v>
      </c>
      <c r="M39" s="33">
        <v>11.376965812390001</v>
      </c>
      <c r="N39" s="33">
        <v>4.6962725950700008</v>
      </c>
      <c r="O39" s="32">
        <v>26.320967884380003</v>
      </c>
      <c r="Q39" s="33">
        <v>9.1416673814699987</v>
      </c>
      <c r="R39" s="33">
        <v>9.1011793560800012</v>
      </c>
      <c r="S39" s="33">
        <v>4.76947626816</v>
      </c>
      <c r="T39" s="32">
        <v>23.012323005710002</v>
      </c>
      <c r="V39" s="33">
        <v>7.4643486776499994</v>
      </c>
      <c r="W39" s="33">
        <v>4.6670812659200012</v>
      </c>
      <c r="X39" s="33">
        <v>3.3939208665599998</v>
      </c>
      <c r="Y39" s="32">
        <v>15.525350810130002</v>
      </c>
      <c r="AA39" s="33">
        <v>4.9211574169599999</v>
      </c>
      <c r="AB39" s="33">
        <v>3.6332384343400008</v>
      </c>
      <c r="AC39" s="33">
        <v>3.7998492829999999</v>
      </c>
      <c r="AD39" s="32">
        <v>12.354245134300001</v>
      </c>
    </row>
    <row r="40" spans="1:30" x14ac:dyDescent="0.2">
      <c r="A40">
        <v>2017</v>
      </c>
      <c r="B40" s="33">
        <v>17.306659452909997</v>
      </c>
      <c r="C40" s="33">
        <v>6.2195307646400009</v>
      </c>
      <c r="D40" s="33">
        <v>2.9913520388399988</v>
      </c>
      <c r="E40" s="32">
        <v>26.517542256389998</v>
      </c>
      <c r="G40" s="33">
        <v>25.966558110769991</v>
      </c>
      <c r="H40" s="33">
        <v>19.480792581690022</v>
      </c>
      <c r="I40" s="33">
        <v>9.0408247396999908</v>
      </c>
      <c r="J40" s="32">
        <v>54.488175432160006</v>
      </c>
      <c r="L40" s="33">
        <v>10.430417449869999</v>
      </c>
      <c r="M40" s="33">
        <v>11.249471780610003</v>
      </c>
      <c r="N40" s="33">
        <v>4.261738670099998</v>
      </c>
      <c r="O40" s="32">
        <v>25.941627900579999</v>
      </c>
      <c r="Q40" s="33">
        <v>10.013485830099997</v>
      </c>
      <c r="R40" s="33">
        <v>6.7620260886000016</v>
      </c>
      <c r="S40" s="33">
        <v>4.5584293223800012</v>
      </c>
      <c r="T40" s="32">
        <v>21.333941241079998</v>
      </c>
      <c r="V40" s="33">
        <v>8.1708196302000005</v>
      </c>
      <c r="W40" s="33">
        <v>5.526865422000002</v>
      </c>
      <c r="X40" s="33">
        <v>3.0456023435400006</v>
      </c>
      <c r="Y40" s="32">
        <v>16.743287395740005</v>
      </c>
      <c r="AA40" s="33">
        <v>6.0980621373399995</v>
      </c>
      <c r="AB40" s="33">
        <v>4.4733598398699961</v>
      </c>
      <c r="AC40" s="33">
        <v>3.7034350017500013</v>
      </c>
      <c r="AD40" s="32">
        <v>14.274856978959997</v>
      </c>
    </row>
    <row r="41" spans="1:30" x14ac:dyDescent="0.2">
      <c r="A41">
        <v>2018</v>
      </c>
      <c r="B41" s="33">
        <v>18.993975507390005</v>
      </c>
      <c r="C41" s="33">
        <v>8.1527010354700007</v>
      </c>
      <c r="D41" s="33">
        <v>3.9339723032800018</v>
      </c>
      <c r="E41" s="32">
        <v>31.080648846140008</v>
      </c>
      <c r="G41" s="33">
        <v>26.581590493039982</v>
      </c>
      <c r="H41" s="33">
        <v>19.007718724730012</v>
      </c>
      <c r="I41" s="33">
        <v>10.275628505609994</v>
      </c>
      <c r="J41" s="32">
        <v>55.864937723379988</v>
      </c>
      <c r="L41" s="33">
        <v>11.488798291119998</v>
      </c>
      <c r="M41" s="33">
        <v>11.243759244750002</v>
      </c>
      <c r="N41" s="33">
        <v>4.2462634529899992</v>
      </c>
      <c r="O41" s="32">
        <v>26.978820988860001</v>
      </c>
      <c r="Q41" s="33">
        <v>9.4802528013700016</v>
      </c>
      <c r="R41" s="33">
        <v>7.2072185908300019</v>
      </c>
      <c r="S41" s="33">
        <v>4.1625844596300006</v>
      </c>
      <c r="T41" s="32">
        <v>20.850055851830003</v>
      </c>
      <c r="V41" s="33">
        <v>8.1336228039499989</v>
      </c>
      <c r="W41" s="33">
        <v>5.0191717355199978</v>
      </c>
      <c r="X41" s="33">
        <v>2.2878052430900007</v>
      </c>
      <c r="Y41" s="32">
        <v>15.440599782559998</v>
      </c>
      <c r="AA41" s="33">
        <v>5.6394999470599991</v>
      </c>
      <c r="AB41" s="33">
        <v>4.6222173293799997</v>
      </c>
      <c r="AC41" s="33">
        <v>3.2565570854700003</v>
      </c>
      <c r="AD41" s="32">
        <v>13.518274361909999</v>
      </c>
    </row>
    <row r="42" spans="1:30" x14ac:dyDescent="0.2">
      <c r="A42">
        <v>2019</v>
      </c>
      <c r="B42" s="33">
        <v>16.317386154719998</v>
      </c>
      <c r="C42" s="33">
        <v>8.0585741296700011</v>
      </c>
      <c r="D42" s="33">
        <v>5.0425177339100005</v>
      </c>
      <c r="E42" s="32">
        <v>29.418478018299997</v>
      </c>
      <c r="G42" s="33">
        <v>27.309394350630004</v>
      </c>
      <c r="H42" s="33">
        <v>19.287170242960002</v>
      </c>
      <c r="I42" s="33">
        <v>9.4325440128500002</v>
      </c>
      <c r="J42" s="32">
        <v>56.029108606440005</v>
      </c>
      <c r="L42" s="33">
        <v>10.09685469791</v>
      </c>
      <c r="M42" s="33">
        <v>10.879731686620005</v>
      </c>
      <c r="N42" s="33">
        <v>5.4755886623299981</v>
      </c>
      <c r="O42" s="32">
        <v>26.452175046860003</v>
      </c>
      <c r="Q42" s="33">
        <v>9.6342214782400006</v>
      </c>
      <c r="R42" s="33">
        <v>8.3583179565800005</v>
      </c>
      <c r="S42" s="33">
        <v>6.1711808653500011</v>
      </c>
      <c r="T42" s="32">
        <v>24.163720300170006</v>
      </c>
      <c r="V42" s="33">
        <v>7.8624077753200003</v>
      </c>
      <c r="W42" s="33">
        <v>4.9151862839700007</v>
      </c>
      <c r="X42" s="33">
        <v>2.9741148990599982</v>
      </c>
      <c r="Y42" s="32">
        <v>15.751708958349999</v>
      </c>
      <c r="AA42" s="33">
        <v>4.9016815743399995</v>
      </c>
      <c r="AB42" s="33">
        <v>5.016873664370002</v>
      </c>
      <c r="AC42" s="33">
        <v>3.2203676820399996</v>
      </c>
      <c r="AD42" s="32">
        <v>13.138922920750002</v>
      </c>
    </row>
    <row r="43" spans="1:30" x14ac:dyDescent="0.2">
      <c r="A43">
        <v>2020</v>
      </c>
      <c r="B43" s="33">
        <v>12.575955451710003</v>
      </c>
      <c r="C43" s="33">
        <v>6.1139679533099986</v>
      </c>
      <c r="D43" s="33">
        <v>7.4770024574999994</v>
      </c>
      <c r="E43" s="32">
        <v>26.166925862520003</v>
      </c>
      <c r="G43" s="33">
        <v>29.256627955729993</v>
      </c>
      <c r="H43" s="33">
        <v>19.380847857800003</v>
      </c>
      <c r="I43" s="33">
        <v>9.1090624439599992</v>
      </c>
      <c r="J43" s="32">
        <v>57.746538257489995</v>
      </c>
      <c r="L43" s="33">
        <v>9.2506603000699972</v>
      </c>
      <c r="M43" s="33">
        <v>9.8106866525799976</v>
      </c>
      <c r="N43" s="33">
        <v>6.9888975184600008</v>
      </c>
      <c r="O43" s="32">
        <v>26.050244471109995</v>
      </c>
      <c r="Q43" s="33">
        <v>9.7440834045099969</v>
      </c>
      <c r="R43" s="33">
        <v>7.3605735863300001</v>
      </c>
      <c r="S43" s="33">
        <v>6.1490197635200001</v>
      </c>
      <c r="T43" s="32">
        <v>23.253676754360001</v>
      </c>
      <c r="V43" s="33">
        <v>6.9801595940100007</v>
      </c>
      <c r="W43" s="33">
        <v>5.3949387875700019</v>
      </c>
      <c r="X43" s="33">
        <v>3.471408472729999</v>
      </c>
      <c r="Y43" s="32">
        <v>15.846506854310002</v>
      </c>
      <c r="AA43" s="33">
        <v>4.9543814925399996</v>
      </c>
      <c r="AB43" s="33">
        <v>5.8810103701700003</v>
      </c>
      <c r="AC43" s="33">
        <v>3.5942833622100014</v>
      </c>
      <c r="AD43" s="32">
        <v>14.429675224920002</v>
      </c>
    </row>
    <row r="44" spans="1:30" x14ac:dyDescent="0.2">
      <c r="A44">
        <v>2021</v>
      </c>
      <c r="B44" s="33">
        <v>12.658869869759998</v>
      </c>
      <c r="C44" s="33">
        <v>4.8921060851199991</v>
      </c>
      <c r="D44" s="33">
        <v>6.8476931671100001</v>
      </c>
      <c r="E44" s="32">
        <v>24.398669121989997</v>
      </c>
      <c r="G44" s="33">
        <v>29.643364795770008</v>
      </c>
      <c r="H44" s="33">
        <v>20.908262634009997</v>
      </c>
      <c r="I44" s="33">
        <v>9.7609417763799957</v>
      </c>
      <c r="J44" s="32">
        <v>60.312569206159999</v>
      </c>
      <c r="L44" s="33">
        <v>10.387199893689996</v>
      </c>
      <c r="M44" s="33">
        <v>10.942896084839997</v>
      </c>
      <c r="N44" s="33">
        <v>7.6524992366300024</v>
      </c>
      <c r="O44" s="32">
        <v>28.982595215159996</v>
      </c>
      <c r="Q44" s="33">
        <v>9.0703393217299961</v>
      </c>
      <c r="R44" s="33">
        <v>8.1149506960699984</v>
      </c>
      <c r="S44" s="33">
        <v>5.0158613218899992</v>
      </c>
      <c r="T44" s="32">
        <v>22.201151339689993</v>
      </c>
      <c r="V44" s="33">
        <v>7.8766625574899995</v>
      </c>
      <c r="W44" s="33">
        <v>6.7754881236100006</v>
      </c>
      <c r="X44" s="33">
        <v>3.50701976574</v>
      </c>
      <c r="Y44" s="32">
        <v>18.159170446840001</v>
      </c>
      <c r="AA44" s="33">
        <v>4.6633859371500002</v>
      </c>
      <c r="AB44" s="33">
        <v>5.2261912550400007</v>
      </c>
      <c r="AC44" s="33">
        <v>3.7243680529699992</v>
      </c>
      <c r="AD44" s="32">
        <v>13.61394524516</v>
      </c>
    </row>
    <row r="45" spans="1:30" x14ac:dyDescent="0.2">
      <c r="A45">
        <v>2022</v>
      </c>
      <c r="B45" s="33">
        <v>13.780294202040002</v>
      </c>
      <c r="C45" s="33">
        <v>6.2894365751899981</v>
      </c>
      <c r="D45" s="33">
        <v>4.5936408971299993</v>
      </c>
      <c r="E45" s="32">
        <v>24.66337167436</v>
      </c>
      <c r="G45" s="33">
        <v>33.73727671647999</v>
      </c>
      <c r="H45" s="33">
        <v>26.535786859849978</v>
      </c>
      <c r="I45" s="33">
        <v>9.6255597083600062</v>
      </c>
      <c r="J45" s="32">
        <v>69.898623284689975</v>
      </c>
      <c r="L45" s="33">
        <v>11.6193091751</v>
      </c>
      <c r="M45" s="33">
        <v>13.203764549420002</v>
      </c>
      <c r="N45" s="33">
        <v>6.0717829296499994</v>
      </c>
      <c r="O45" s="32">
        <v>30.894856654169999</v>
      </c>
      <c r="Q45" s="33">
        <v>9.0080284095799978</v>
      </c>
      <c r="R45" s="33">
        <v>8.1838246095600038</v>
      </c>
      <c r="S45" s="33">
        <v>5.3601070349399986</v>
      </c>
      <c r="T45" s="32">
        <v>22.551960054079998</v>
      </c>
      <c r="V45" s="33">
        <v>9.2109855682799981</v>
      </c>
      <c r="W45" s="33">
        <v>8.4249094468700019</v>
      </c>
      <c r="X45" s="33">
        <v>3.43950563245</v>
      </c>
      <c r="Y45" s="32">
        <v>21.075400647599999</v>
      </c>
      <c r="AA45" s="33">
        <v>4.9570374780800019</v>
      </c>
      <c r="AB45" s="33">
        <v>5.5682220518300003</v>
      </c>
      <c r="AC45" s="33">
        <v>3.6104006571899987</v>
      </c>
      <c r="AD45" s="32">
        <v>14.135660187100001</v>
      </c>
    </row>
    <row r="46" spans="1:30" x14ac:dyDescent="0.2">
      <c r="A46">
        <v>2023</v>
      </c>
      <c r="B46" s="33">
        <v>14.466444742370003</v>
      </c>
      <c r="C46" s="33">
        <v>6.8905211617999989</v>
      </c>
      <c r="D46" s="33">
        <v>5.6125499291399974</v>
      </c>
      <c r="E46" s="32">
        <v>26.969515833310002</v>
      </c>
      <c r="G46" s="33">
        <v>32.634225497730014</v>
      </c>
      <c r="H46" s="33">
        <v>27.979682832560012</v>
      </c>
      <c r="I46" s="33">
        <v>8.9711653508699953</v>
      </c>
      <c r="J46" s="32">
        <v>69.585073681160026</v>
      </c>
      <c r="L46" s="33">
        <v>13.195633873630007</v>
      </c>
      <c r="M46" s="33">
        <v>15.802772685960001</v>
      </c>
      <c r="N46" s="33">
        <v>4.5896540036899998</v>
      </c>
      <c r="O46" s="32">
        <v>33.58806056328001</v>
      </c>
      <c r="Q46" s="33">
        <v>9.224155897510002</v>
      </c>
      <c r="R46" s="33">
        <v>8.7754435836099987</v>
      </c>
      <c r="S46" s="33">
        <v>6.9803416734900035</v>
      </c>
      <c r="T46" s="32">
        <v>24.979941154610003</v>
      </c>
      <c r="V46" s="33">
        <v>9.5436504620800005</v>
      </c>
      <c r="W46" s="33">
        <v>8.7487646385000009</v>
      </c>
      <c r="X46" s="33">
        <v>3.5403344923199991</v>
      </c>
      <c r="Y46" s="32">
        <v>21.832749592900001</v>
      </c>
      <c r="AA46" s="33">
        <v>4.7035833146000003</v>
      </c>
      <c r="AB46" s="33">
        <v>7.2120863773600039</v>
      </c>
      <c r="AC46" s="33">
        <v>2.930247240109999</v>
      </c>
      <c r="AD46" s="32">
        <v>14.845916932070004</v>
      </c>
    </row>
    <row r="47" spans="1:30" ht="15" x14ac:dyDescent="0.25">
      <c r="A47" s="10">
        <v>2024</v>
      </c>
      <c r="B47" s="31">
        <v>11.451867780160002</v>
      </c>
      <c r="C47" s="31">
        <v>5.0417759812900007</v>
      </c>
      <c r="D47" s="31">
        <v>5.6216150836799992</v>
      </c>
      <c r="E47" s="30">
        <v>22.115258845130001</v>
      </c>
      <c r="G47" s="31">
        <v>22.739863410420003</v>
      </c>
      <c r="H47" s="31">
        <v>25.391917961410009</v>
      </c>
      <c r="I47" s="31">
        <v>7.4455035197100061</v>
      </c>
      <c r="J47" s="30">
        <v>55.577284891540025</v>
      </c>
      <c r="L47" s="31">
        <v>12.01103528126</v>
      </c>
      <c r="M47" s="31">
        <v>13.922373052460005</v>
      </c>
      <c r="N47" s="31">
        <v>5.1394054799700006</v>
      </c>
      <c r="O47" s="30">
        <v>31.072813813690004</v>
      </c>
      <c r="Q47" s="31">
        <v>7.7633828362999999</v>
      </c>
      <c r="R47" s="31">
        <v>7.8462570512599985</v>
      </c>
      <c r="S47" s="31">
        <v>7.0985865837599986</v>
      </c>
      <c r="T47" s="30">
        <v>22.708226471319996</v>
      </c>
      <c r="V47" s="31">
        <v>8.5454390541999992</v>
      </c>
      <c r="W47" s="31">
        <v>6.6850438801299985</v>
      </c>
      <c r="X47" s="31">
        <v>3.3086762474799993</v>
      </c>
      <c r="Y47" s="30">
        <v>18.53915918181</v>
      </c>
      <c r="AA47" s="31">
        <v>3.9302526703000003</v>
      </c>
      <c r="AB47" s="31">
        <v>6.0733228759699998</v>
      </c>
      <c r="AC47" s="31">
        <v>2.7244596125700005</v>
      </c>
      <c r="AD47" s="30">
        <v>12.728035158840001</v>
      </c>
    </row>
    <row r="48" spans="1:30" x14ac:dyDescent="0.2">
      <c r="A48" s="16">
        <v>2025</v>
      </c>
      <c r="B48" s="29">
        <v>9.8862377620699995</v>
      </c>
      <c r="C48" s="29">
        <v>4.19405326538</v>
      </c>
      <c r="D48" s="29">
        <v>7.1983281897399989</v>
      </c>
      <c r="E48" s="29">
        <v>21.278619217189998</v>
      </c>
      <c r="G48" s="29">
        <v>19.068098478979998</v>
      </c>
      <c r="H48" s="29">
        <v>21.497764631760006</v>
      </c>
      <c r="I48" s="29">
        <v>6.949545650100001</v>
      </c>
      <c r="J48" s="29">
        <v>47.515408760840003</v>
      </c>
      <c r="L48" s="29">
        <v>10.075793707640001</v>
      </c>
      <c r="M48" s="29">
        <v>12.467697346430004</v>
      </c>
      <c r="N48" s="29">
        <v>4.84445500012</v>
      </c>
      <c r="O48" s="29">
        <v>27.387946054190003</v>
      </c>
      <c r="Q48" s="29">
        <v>5.9755527687299983</v>
      </c>
      <c r="R48" s="29">
        <v>7.3473952209600011</v>
      </c>
      <c r="S48" s="29">
        <v>4.4002316435399988</v>
      </c>
      <c r="T48" s="29">
        <v>17.72317963323</v>
      </c>
      <c r="V48" s="29">
        <v>7.3463296615299996</v>
      </c>
      <c r="W48" s="29">
        <v>5.8326146427399985</v>
      </c>
      <c r="X48" s="29">
        <v>2.4450448245600001</v>
      </c>
      <c r="Y48" s="29">
        <v>15.623989128829997</v>
      </c>
      <c r="AA48" s="29">
        <v>3.5136768741599997</v>
      </c>
      <c r="AB48" s="29">
        <v>5.8532093957600031</v>
      </c>
      <c r="AC48" s="29">
        <v>2.8241574657699995</v>
      </c>
      <c r="AD48" s="29">
        <v>12.191043735690002</v>
      </c>
    </row>
    <row r="49" spans="1:30" x14ac:dyDescent="0.2">
      <c r="A49" s="16">
        <v>2026</v>
      </c>
      <c r="B49" s="29">
        <v>11.771669729250004</v>
      </c>
      <c r="C49" s="29">
        <v>5.8582047326499973</v>
      </c>
      <c r="D49" s="29">
        <v>9.792435166909998</v>
      </c>
      <c r="E49" s="29">
        <v>27.422309628809998</v>
      </c>
      <c r="G49" s="29">
        <v>22.654210080209999</v>
      </c>
      <c r="H49" s="29">
        <v>22.351551986349975</v>
      </c>
      <c r="I49" s="29">
        <v>7.0217923286400064</v>
      </c>
      <c r="J49" s="29">
        <v>52.027554395199978</v>
      </c>
      <c r="L49" s="29">
        <v>10.584079473869998</v>
      </c>
      <c r="M49" s="29">
        <v>11.963831592880002</v>
      </c>
      <c r="N49" s="29">
        <v>5.4703589179100005</v>
      </c>
      <c r="O49" s="29">
        <v>28.018269984660002</v>
      </c>
      <c r="Q49" s="29">
        <v>7.7582384358800001</v>
      </c>
      <c r="R49" s="29">
        <v>7.8831374848099989</v>
      </c>
      <c r="S49" s="29">
        <v>4.1950887016599996</v>
      </c>
      <c r="T49" s="29">
        <v>19.83646462235</v>
      </c>
      <c r="V49" s="29">
        <v>7.8221550058399991</v>
      </c>
      <c r="W49" s="29">
        <v>6.3790719650999996</v>
      </c>
      <c r="X49" s="29">
        <v>3.4813816690100006</v>
      </c>
      <c r="Y49" s="29">
        <v>17.682608639950001</v>
      </c>
      <c r="AA49" s="29">
        <v>4.0789988572699993</v>
      </c>
      <c r="AB49" s="29">
        <v>5.2159142400199983</v>
      </c>
      <c r="AC49" s="29">
        <v>2.4306948478000008</v>
      </c>
      <c r="AD49" s="29">
        <v>11.725607945089997</v>
      </c>
    </row>
    <row r="52" spans="1:30" ht="18" x14ac:dyDescent="0.25">
      <c r="B52" s="50" t="s">
        <v>33</v>
      </c>
      <c r="C52" s="50"/>
      <c r="D52" s="50"/>
      <c r="E52" s="50"/>
      <c r="G52" s="50" t="s">
        <v>34</v>
      </c>
      <c r="H52" s="50"/>
      <c r="I52" s="50"/>
      <c r="J52" s="50"/>
      <c r="L52" s="50" t="s">
        <v>35</v>
      </c>
      <c r="M52" s="50"/>
      <c r="N52" s="50"/>
      <c r="O52" s="50"/>
      <c r="Q52" s="50" t="s">
        <v>36</v>
      </c>
      <c r="R52" s="50"/>
      <c r="S52" s="50"/>
      <c r="T52" s="50"/>
      <c r="V52" s="50" t="s">
        <v>37</v>
      </c>
      <c r="W52" s="50"/>
      <c r="X52" s="50"/>
      <c r="Y52" s="50"/>
      <c r="AA52" s="50" t="s">
        <v>38</v>
      </c>
      <c r="AB52" s="50"/>
      <c r="AC52" s="50"/>
      <c r="AD52" s="50"/>
    </row>
    <row r="53" spans="1:30" ht="10.5" customHeight="1" x14ac:dyDescent="0.3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  <c r="AA53" s="28"/>
      <c r="AB53" s="28"/>
      <c r="AC53" s="28"/>
      <c r="AD53" s="28"/>
    </row>
    <row r="54" spans="1:30" ht="15" x14ac:dyDescent="0.25">
      <c r="B54" s="26" t="s">
        <v>16</v>
      </c>
      <c r="C54" s="26" t="s">
        <v>17</v>
      </c>
      <c r="D54" s="26" t="s">
        <v>18</v>
      </c>
      <c r="E54" s="26" t="s">
        <v>32</v>
      </c>
      <c r="G54" s="26" t="s">
        <v>16</v>
      </c>
      <c r="H54" s="26" t="s">
        <v>17</v>
      </c>
      <c r="I54" s="26" t="s">
        <v>18</v>
      </c>
      <c r="J54" s="26" t="s">
        <v>32</v>
      </c>
      <c r="L54" s="26" t="s">
        <v>16</v>
      </c>
      <c r="M54" s="26" t="s">
        <v>17</v>
      </c>
      <c r="N54" s="26" t="s">
        <v>18</v>
      </c>
      <c r="O54" s="26" t="s">
        <v>32</v>
      </c>
      <c r="Q54" s="26" t="s">
        <v>16</v>
      </c>
      <c r="R54" s="26" t="s">
        <v>17</v>
      </c>
      <c r="S54" s="26" t="s">
        <v>18</v>
      </c>
      <c r="T54" s="26" t="s">
        <v>32</v>
      </c>
      <c r="V54" s="26" t="s">
        <v>16</v>
      </c>
      <c r="W54" s="26" t="s">
        <v>17</v>
      </c>
      <c r="X54" s="26" t="s">
        <v>18</v>
      </c>
      <c r="Y54" s="26" t="s">
        <v>32</v>
      </c>
      <c r="AA54" s="26" t="s">
        <v>16</v>
      </c>
      <c r="AB54" s="26" t="s">
        <v>17</v>
      </c>
      <c r="AC54" s="26" t="s">
        <v>18</v>
      </c>
      <c r="AD54" s="26" t="s">
        <v>32</v>
      </c>
    </row>
    <row r="55" spans="1:30" x14ac:dyDescent="0.2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  <c r="AA55" s="15"/>
      <c r="AB55" s="15"/>
      <c r="AC55" s="15"/>
      <c r="AD55" s="15"/>
    </row>
    <row r="56" spans="1:30" x14ac:dyDescent="0.2">
      <c r="A56">
        <v>2009</v>
      </c>
      <c r="B56" s="6">
        <f t="shared" ref="B56:E67" si="0">+B32/B31-1</f>
        <v>-0.1883388207844684</v>
      </c>
      <c r="C56" s="6">
        <f t="shared" si="0"/>
        <v>-0.12300717894120261</v>
      </c>
      <c r="D56" s="6">
        <f t="shared" si="0"/>
        <v>-8.7217616097270301E-2</v>
      </c>
      <c r="E56" s="6">
        <f t="shared" si="0"/>
        <v>-0.14786306984684072</v>
      </c>
      <c r="G56" s="6">
        <f t="shared" ref="G56:J67" si="1">+G32/G31-1</f>
        <v>-0.27894918993851636</v>
      </c>
      <c r="H56" s="6">
        <f t="shared" si="1"/>
        <v>0.18113754177200114</v>
      </c>
      <c r="I56" s="6">
        <f t="shared" si="1"/>
        <v>9.8207881060615954E-2</v>
      </c>
      <c r="J56" s="6">
        <f t="shared" si="1"/>
        <v>-3.6521329060515972E-2</v>
      </c>
      <c r="L56" s="6">
        <f t="shared" ref="L56:O67" si="2">+L32/L31-1</f>
        <v>-0.23465518787209028</v>
      </c>
      <c r="M56" s="6">
        <f t="shared" si="2"/>
        <v>3.4864051795610473E-2</v>
      </c>
      <c r="N56" s="6">
        <f t="shared" si="2"/>
        <v>0.2086984917873429</v>
      </c>
      <c r="O56" s="6">
        <f t="shared" si="2"/>
        <v>-3.9751850718857118E-2</v>
      </c>
      <c r="Q56" s="6">
        <f t="shared" ref="Q56:T67" si="3">+Q32/Q31-1</f>
        <v>-0.24555992759587375</v>
      </c>
      <c r="R56" s="6">
        <f t="shared" si="3"/>
        <v>5.8779031480798549E-2</v>
      </c>
      <c r="S56" s="6">
        <f t="shared" si="3"/>
        <v>-3.6320150086369019E-2</v>
      </c>
      <c r="T56" s="6">
        <f t="shared" si="3"/>
        <v>-7.5680338303612871E-2</v>
      </c>
      <c r="V56" s="6">
        <f t="shared" ref="V56:Y67" si="4">+V32/V31-1</f>
        <v>-0.29676052119400465</v>
      </c>
      <c r="W56" s="6">
        <f t="shared" si="4"/>
        <v>0.12690400072018471</v>
      </c>
      <c r="X56" s="6">
        <f t="shared" si="4"/>
        <v>-0.24399287182177098</v>
      </c>
      <c r="Y56" s="6">
        <f t="shared" si="4"/>
        <v>-0.10923881083597731</v>
      </c>
      <c r="AA56" s="6">
        <f t="shared" ref="AA56:AD67" si="5">+AA32/AA31-1</f>
        <v>-0.21953901855440061</v>
      </c>
      <c r="AB56" s="6">
        <f t="shared" si="5"/>
        <v>0.33725905046242399</v>
      </c>
      <c r="AC56" s="6">
        <f t="shared" si="5"/>
        <v>-3.7147343747061301E-2</v>
      </c>
      <c r="AD56" s="6">
        <f t="shared" si="5"/>
        <v>-1.2688604529523806E-3</v>
      </c>
    </row>
    <row r="57" spans="1:30" x14ac:dyDescent="0.2">
      <c r="A57">
        <v>2010</v>
      </c>
      <c r="B57" s="6">
        <f t="shared" si="0"/>
        <v>-0.36171809590026871</v>
      </c>
      <c r="C57" s="6">
        <f t="shared" si="0"/>
        <v>-7.4009541115280242E-2</v>
      </c>
      <c r="D57" s="6">
        <f t="shared" si="0"/>
        <v>-0.23213231415170044</v>
      </c>
      <c r="E57" s="6">
        <f t="shared" si="0"/>
        <v>-0.23886284994649853</v>
      </c>
      <c r="G57" s="6">
        <f t="shared" si="1"/>
        <v>-0.28839508590993723</v>
      </c>
      <c r="H57" s="6">
        <f t="shared" si="1"/>
        <v>-0.14483653554694209</v>
      </c>
      <c r="I57" s="6">
        <f t="shared" si="1"/>
        <v>-0.22188826055087441</v>
      </c>
      <c r="J57" s="6">
        <f t="shared" si="1"/>
        <v>-0.20652898936033137</v>
      </c>
      <c r="L57" s="6">
        <f t="shared" si="2"/>
        <v>-7.3869437853168796E-2</v>
      </c>
      <c r="M57" s="6">
        <f t="shared" si="2"/>
        <v>-0.10657387831989795</v>
      </c>
      <c r="N57" s="6">
        <f t="shared" si="2"/>
        <v>-0.14572435522960214</v>
      </c>
      <c r="O57" s="6">
        <f t="shared" si="2"/>
        <v>-0.1037018015242902</v>
      </c>
      <c r="Q57" s="6">
        <f t="shared" si="3"/>
        <v>-5.9505442331261316E-3</v>
      </c>
      <c r="R57" s="6">
        <f t="shared" si="3"/>
        <v>-5.942262224356798E-2</v>
      </c>
      <c r="S57" s="6">
        <f t="shared" si="3"/>
        <v>0.1807693165462696</v>
      </c>
      <c r="T57" s="6">
        <f t="shared" si="3"/>
        <v>5.495017085672238E-3</v>
      </c>
      <c r="V57" s="6">
        <f t="shared" si="4"/>
        <v>-0.20429562100104148</v>
      </c>
      <c r="W57" s="6">
        <f t="shared" si="4"/>
        <v>-0.10693146120189723</v>
      </c>
      <c r="X57" s="6">
        <f t="shared" si="4"/>
        <v>8.4354120734804194E-3</v>
      </c>
      <c r="Y57" s="6">
        <f t="shared" si="4"/>
        <v>-0.10799550993348728</v>
      </c>
      <c r="AA57" s="6">
        <f t="shared" si="5"/>
        <v>-0.2699158522973879</v>
      </c>
      <c r="AB57" s="6">
        <f t="shared" si="5"/>
        <v>0.10761938355363476</v>
      </c>
      <c r="AC57" s="6">
        <f t="shared" si="5"/>
        <v>-1.856707344829478E-2</v>
      </c>
      <c r="AD57" s="6">
        <f t="shared" si="5"/>
        <v>-5.4524707660373872E-2</v>
      </c>
    </row>
    <row r="58" spans="1:30" x14ac:dyDescent="0.2">
      <c r="A58">
        <v>2011</v>
      </c>
      <c r="B58" s="6">
        <f t="shared" si="0"/>
        <v>0.90178990692047112</v>
      </c>
      <c r="C58" s="6">
        <f t="shared" si="0"/>
        <v>0.37359884551868983</v>
      </c>
      <c r="D58" s="6">
        <f t="shared" si="0"/>
        <v>0.12680550243163902</v>
      </c>
      <c r="E58" s="6">
        <f t="shared" si="0"/>
        <v>0.5273659440556473</v>
      </c>
      <c r="G58" s="6">
        <f t="shared" si="1"/>
        <v>0.13748350099935425</v>
      </c>
      <c r="H58" s="6">
        <f t="shared" si="1"/>
        <v>-6.9852365131709226E-2</v>
      </c>
      <c r="I58" s="6">
        <f t="shared" si="1"/>
        <v>-8.6000045334601927E-2</v>
      </c>
      <c r="J58" s="6">
        <f t="shared" si="1"/>
        <v>-1.0865384335556727E-2</v>
      </c>
      <c r="L58" s="6">
        <f t="shared" si="2"/>
        <v>0.30136513654372177</v>
      </c>
      <c r="M58" s="6">
        <f t="shared" si="2"/>
        <v>-0.11575592565749515</v>
      </c>
      <c r="N58" s="6">
        <f t="shared" si="2"/>
        <v>0.11818759129590006</v>
      </c>
      <c r="O58" s="6">
        <f t="shared" si="2"/>
        <v>4.6548691369038719E-2</v>
      </c>
      <c r="Q58" s="6">
        <f t="shared" si="3"/>
        <v>0.34750489853363664</v>
      </c>
      <c r="R58" s="6">
        <f t="shared" si="3"/>
        <v>-8.2790108782751504E-2</v>
      </c>
      <c r="S58" s="6">
        <f t="shared" si="3"/>
        <v>0.14656563922529409</v>
      </c>
      <c r="T58" s="6">
        <f t="shared" si="3"/>
        <v>0.10382085430546639</v>
      </c>
      <c r="V58" s="6">
        <f t="shared" si="4"/>
        <v>0.41496676930531384</v>
      </c>
      <c r="W58" s="6">
        <f t="shared" si="4"/>
        <v>0.15760150541864304</v>
      </c>
      <c r="X58" s="6">
        <f t="shared" si="4"/>
        <v>-5.2898607961608279E-2</v>
      </c>
      <c r="Y58" s="6">
        <f t="shared" si="4"/>
        <v>0.16741971576632486</v>
      </c>
      <c r="AA58" s="6">
        <f t="shared" si="5"/>
        <v>-4.1427822540305415E-2</v>
      </c>
      <c r="AB58" s="6">
        <f t="shared" si="5"/>
        <v>-2.8053944541065801E-2</v>
      </c>
      <c r="AC58" s="6">
        <f t="shared" si="5"/>
        <v>0.46783055471049328</v>
      </c>
      <c r="AD58" s="6">
        <f t="shared" si="5"/>
        <v>7.9685179327427358E-2</v>
      </c>
    </row>
    <row r="59" spans="1:30" x14ac:dyDescent="0.2">
      <c r="A59">
        <v>2012</v>
      </c>
      <c r="B59" s="6">
        <f t="shared" si="0"/>
        <v>0.47599233172881017</v>
      </c>
      <c r="C59" s="6">
        <f t="shared" si="0"/>
        <v>0.16321416790410614</v>
      </c>
      <c r="D59" s="6">
        <f t="shared" si="0"/>
        <v>4.6905678714359356E-2</v>
      </c>
      <c r="E59" s="6">
        <f t="shared" si="0"/>
        <v>0.29629962468847415</v>
      </c>
      <c r="G59" s="6">
        <f t="shared" si="1"/>
        <v>0.24613578287901849</v>
      </c>
      <c r="H59" s="6">
        <f t="shared" si="1"/>
        <v>3.4040687493226418E-2</v>
      </c>
      <c r="I59" s="6">
        <f t="shared" si="1"/>
        <v>0.21614271695419807</v>
      </c>
      <c r="J59" s="6">
        <f t="shared" si="1"/>
        <v>0.13665444657022618</v>
      </c>
      <c r="L59" s="6">
        <f t="shared" si="2"/>
        <v>0.31071380806519078</v>
      </c>
      <c r="M59" s="6">
        <f t="shared" si="2"/>
        <v>0.11496920611808337</v>
      </c>
      <c r="N59" s="6">
        <f t="shared" si="2"/>
        <v>-0.1771116205461748</v>
      </c>
      <c r="O59" s="6">
        <f t="shared" si="2"/>
        <v>0.13766858030311568</v>
      </c>
      <c r="Q59" s="6">
        <f t="shared" si="3"/>
        <v>3.4367450567263313E-2</v>
      </c>
      <c r="R59" s="6">
        <f t="shared" si="3"/>
        <v>8.0032435644547428E-2</v>
      </c>
      <c r="S59" s="6">
        <f t="shared" si="3"/>
        <v>-0.27558677891298633</v>
      </c>
      <c r="T59" s="6">
        <f t="shared" si="3"/>
        <v>-2.4295199954576185E-2</v>
      </c>
      <c r="V59" s="6">
        <f t="shared" si="4"/>
        <v>0.47667633738851212</v>
      </c>
      <c r="W59" s="6">
        <f t="shared" si="4"/>
        <v>-5.0833641952479969E-2</v>
      </c>
      <c r="X59" s="6">
        <f t="shared" si="4"/>
        <v>8.9755014630576113E-2</v>
      </c>
      <c r="Y59" s="6">
        <f t="shared" si="4"/>
        <v>0.12812736623169041</v>
      </c>
      <c r="AA59" s="6">
        <f t="shared" si="5"/>
        <v>6.6635162841829798E-2</v>
      </c>
      <c r="AB59" s="6">
        <f t="shared" si="5"/>
        <v>0.18256566847215705</v>
      </c>
      <c r="AC59" s="6">
        <f t="shared" si="5"/>
        <v>-0.10105550089450899</v>
      </c>
      <c r="AD59" s="6">
        <f t="shared" si="5"/>
        <v>6.7539828345480446E-2</v>
      </c>
    </row>
    <row r="60" spans="1:30" x14ac:dyDescent="0.2">
      <c r="A60">
        <v>2013</v>
      </c>
      <c r="B60" s="6">
        <f t="shared" si="0"/>
        <v>4.5370680521987339E-2</v>
      </c>
      <c r="C60" s="6">
        <f t="shared" si="0"/>
        <v>1.7339735449893867E-2</v>
      </c>
      <c r="D60" s="6">
        <f t="shared" si="0"/>
        <v>0.2873910651789453</v>
      </c>
      <c r="E60" s="6">
        <f t="shared" si="0"/>
        <v>6.568897961940956E-2</v>
      </c>
      <c r="G60" s="6">
        <f t="shared" si="1"/>
        <v>0.13244507972770658</v>
      </c>
      <c r="H60" s="6">
        <f t="shared" si="1"/>
        <v>-3.3896157727669629E-2</v>
      </c>
      <c r="I60" s="6">
        <f t="shared" si="1"/>
        <v>0.24531185216836082</v>
      </c>
      <c r="J60" s="6">
        <f t="shared" si="1"/>
        <v>7.7637762935192089E-2</v>
      </c>
      <c r="L60" s="6">
        <f t="shared" si="2"/>
        <v>8.7620523722909516E-2</v>
      </c>
      <c r="M60" s="6">
        <f t="shared" si="2"/>
        <v>-2.4808672955461963E-2</v>
      </c>
      <c r="N60" s="6">
        <f t="shared" si="2"/>
        <v>-0.1136743968389532</v>
      </c>
      <c r="O60" s="6">
        <f t="shared" si="2"/>
        <v>1.2338094712376568E-2</v>
      </c>
      <c r="Q60" s="6">
        <f t="shared" si="3"/>
        <v>9.8659477227663883E-2</v>
      </c>
      <c r="R60" s="6">
        <f t="shared" si="3"/>
        <v>1.836335798155897E-2</v>
      </c>
      <c r="S60" s="6">
        <f t="shared" si="3"/>
        <v>-0.24051106186047577</v>
      </c>
      <c r="T60" s="6">
        <f t="shared" si="3"/>
        <v>3.2509359402632665E-3</v>
      </c>
      <c r="V60" s="6">
        <f t="shared" si="4"/>
        <v>0.43237527186014169</v>
      </c>
      <c r="W60" s="6">
        <f t="shared" si="4"/>
        <v>-0.10163134826077669</v>
      </c>
      <c r="X60" s="6">
        <f t="shared" si="4"/>
        <v>0.27713926713298043</v>
      </c>
      <c r="Y60" s="6">
        <f t="shared" si="4"/>
        <v>0.17086197200911291</v>
      </c>
      <c r="AA60" s="6">
        <f t="shared" si="5"/>
        <v>0.2009191405513111</v>
      </c>
      <c r="AB60" s="6">
        <f t="shared" si="5"/>
        <v>-0.11369325654485962</v>
      </c>
      <c r="AC60" s="6">
        <f t="shared" si="5"/>
        <v>-0.29098280231452833</v>
      </c>
      <c r="AD60" s="6">
        <f t="shared" si="5"/>
        <v>-8.2336248520861188E-2</v>
      </c>
    </row>
    <row r="61" spans="1:30" x14ac:dyDescent="0.2">
      <c r="A61">
        <v>2014</v>
      </c>
      <c r="B61" s="6">
        <f t="shared" si="0"/>
        <v>-0.10280150853447534</v>
      </c>
      <c r="C61" s="6">
        <f t="shared" si="0"/>
        <v>-0.117074677556263</v>
      </c>
      <c r="D61" s="6">
        <f t="shared" si="0"/>
        <v>5.9349397388748004E-2</v>
      </c>
      <c r="E61" s="6">
        <f t="shared" si="0"/>
        <v>-8.3371480114993179E-2</v>
      </c>
      <c r="G61" s="6">
        <f t="shared" si="1"/>
        <v>0.20227389790531691</v>
      </c>
      <c r="H61" s="6">
        <f t="shared" si="1"/>
        <v>-7.220101991402994E-2</v>
      </c>
      <c r="I61" s="6">
        <f t="shared" si="1"/>
        <v>9.6634266931197699E-2</v>
      </c>
      <c r="J61" s="6">
        <f t="shared" si="1"/>
        <v>7.0500635950998092E-2</v>
      </c>
      <c r="L61" s="6">
        <f t="shared" si="2"/>
        <v>3.5351516727572196E-2</v>
      </c>
      <c r="M61" s="6">
        <f t="shared" si="2"/>
        <v>-0.10589802678537741</v>
      </c>
      <c r="N61" s="6">
        <f t="shared" si="2"/>
        <v>0.15521885735777063</v>
      </c>
      <c r="O61" s="6">
        <f t="shared" si="2"/>
        <v>-1.2515817555065922E-2</v>
      </c>
      <c r="Q61" s="6">
        <f t="shared" si="3"/>
        <v>4.1948277676111534E-3</v>
      </c>
      <c r="R61" s="6">
        <f t="shared" si="3"/>
        <v>0.1137239315247407</v>
      </c>
      <c r="S61" s="6">
        <f t="shared" si="3"/>
        <v>0.17217134592576877</v>
      </c>
      <c r="T61" s="6">
        <f t="shared" si="3"/>
        <v>7.397967206740641E-2</v>
      </c>
      <c r="V61" s="6">
        <f t="shared" si="4"/>
        <v>0.14429447253496663</v>
      </c>
      <c r="W61" s="6">
        <f t="shared" si="4"/>
        <v>0.11032666889039366</v>
      </c>
      <c r="X61" s="6">
        <f t="shared" si="4"/>
        <v>-4.7840013666063164E-2</v>
      </c>
      <c r="Y61" s="6">
        <f t="shared" si="4"/>
        <v>9.3118497537025835E-2</v>
      </c>
      <c r="AA61" s="6">
        <f t="shared" si="5"/>
        <v>0.32675695701876162</v>
      </c>
      <c r="AB61" s="6">
        <f t="shared" si="5"/>
        <v>-0.10435942558689026</v>
      </c>
      <c r="AC61" s="6">
        <f t="shared" si="5"/>
        <v>0.49005064008664423</v>
      </c>
      <c r="AD61" s="6">
        <f t="shared" si="5"/>
        <v>0.15179716740807514</v>
      </c>
    </row>
    <row r="62" spans="1:30" x14ac:dyDescent="0.2">
      <c r="A62">
        <v>2015</v>
      </c>
      <c r="B62" s="6">
        <f t="shared" si="0"/>
        <v>-0.25007205769040963</v>
      </c>
      <c r="C62" s="6">
        <f t="shared" si="0"/>
        <v>-7.5574387501561646E-2</v>
      </c>
      <c r="D62" s="6">
        <f t="shared" si="0"/>
        <v>0.10915505102356438</v>
      </c>
      <c r="E62" s="6">
        <f t="shared" si="0"/>
        <v>-0.13597848586679551</v>
      </c>
      <c r="G62" s="6">
        <f t="shared" si="1"/>
        <v>2.3511299057213275E-2</v>
      </c>
      <c r="H62" s="6">
        <f t="shared" si="1"/>
        <v>5.7279954409118705E-2</v>
      </c>
      <c r="I62" s="6">
        <f t="shared" si="1"/>
        <v>8.9601587241090686E-2</v>
      </c>
      <c r="J62" s="6">
        <f t="shared" si="1"/>
        <v>4.900195438468935E-2</v>
      </c>
      <c r="L62" s="6">
        <f t="shared" si="2"/>
        <v>-0.16582912716498299</v>
      </c>
      <c r="M62" s="6">
        <f t="shared" si="2"/>
        <v>-8.5549620109328428E-2</v>
      </c>
      <c r="N62" s="6">
        <f t="shared" si="2"/>
        <v>9.0665945246497515E-2</v>
      </c>
      <c r="O62" s="6">
        <f t="shared" si="2"/>
        <v>-0.10190421095525537</v>
      </c>
      <c r="Q62" s="6">
        <f t="shared" si="3"/>
        <v>-1.8451743786000119E-2</v>
      </c>
      <c r="R62" s="6">
        <f t="shared" si="3"/>
        <v>0.11836714858775843</v>
      </c>
      <c r="S62" s="6">
        <f t="shared" si="3"/>
        <v>0.39565412673610156</v>
      </c>
      <c r="T62" s="6">
        <f t="shared" si="3"/>
        <v>0.10423377806554512</v>
      </c>
      <c r="V62" s="6">
        <f t="shared" si="4"/>
        <v>6.1736552319290094E-2</v>
      </c>
      <c r="W62" s="6">
        <f t="shared" si="4"/>
        <v>-2.9698660465554028E-2</v>
      </c>
      <c r="X62" s="6">
        <f t="shared" si="4"/>
        <v>0.1429222980075493</v>
      </c>
      <c r="Y62" s="6">
        <f t="shared" si="4"/>
        <v>4.5446855511110495E-2</v>
      </c>
      <c r="AA62" s="6">
        <f t="shared" si="5"/>
        <v>0.17599465598812891</v>
      </c>
      <c r="AB62" s="6">
        <f t="shared" si="5"/>
        <v>0.14779522632505837</v>
      </c>
      <c r="AC62" s="6">
        <f t="shared" si="5"/>
        <v>0.45892600730673094</v>
      </c>
      <c r="AD62" s="6">
        <f t="shared" si="5"/>
        <v>0.23819231555779363</v>
      </c>
    </row>
    <row r="63" spans="1:30" x14ac:dyDescent="0.2">
      <c r="A63">
        <v>2016</v>
      </c>
      <c r="B63" s="6">
        <f t="shared" si="0"/>
        <v>0.30191750896881264</v>
      </c>
      <c r="C63" s="6">
        <f t="shared" si="0"/>
        <v>-0.15353009672351769</v>
      </c>
      <c r="D63" s="6">
        <f t="shared" si="0"/>
        <v>5.3587971803818357E-2</v>
      </c>
      <c r="E63" s="6">
        <f t="shared" si="0"/>
        <v>9.9975319638336169E-2</v>
      </c>
      <c r="G63" s="6">
        <f t="shared" si="1"/>
        <v>0.19431759546796634</v>
      </c>
      <c r="H63" s="6">
        <f t="shared" si="1"/>
        <v>0.22458150764695151</v>
      </c>
      <c r="I63" s="6">
        <f t="shared" si="1"/>
        <v>-2.3446307346066009E-2</v>
      </c>
      <c r="J63" s="6">
        <f t="shared" si="1"/>
        <v>0.15798109247827474</v>
      </c>
      <c r="L63" s="6">
        <f t="shared" si="2"/>
        <v>-0.1010346281383806</v>
      </c>
      <c r="M63" s="6">
        <f t="shared" si="2"/>
        <v>0.12580246153720931</v>
      </c>
      <c r="N63" s="6">
        <f t="shared" si="2"/>
        <v>0.19679131911712822</v>
      </c>
      <c r="O63" s="6">
        <f t="shared" si="2"/>
        <v>3.5069717452459903E-2</v>
      </c>
      <c r="Q63" s="6">
        <f t="shared" si="3"/>
        <v>0.14468931209562585</v>
      </c>
      <c r="R63" s="6">
        <f t="shared" si="3"/>
        <v>-7.5894301612848825E-2</v>
      </c>
      <c r="S63" s="6">
        <f t="shared" si="3"/>
        <v>0.13980215330000956</v>
      </c>
      <c r="T63" s="6">
        <f t="shared" si="3"/>
        <v>4.5099369965847069E-2</v>
      </c>
      <c r="V63" s="6">
        <f t="shared" si="4"/>
        <v>1.8929649850436103E-2</v>
      </c>
      <c r="W63" s="6">
        <f t="shared" si="4"/>
        <v>-1.0170481442786761E-2</v>
      </c>
      <c r="X63" s="6">
        <f t="shared" si="4"/>
        <v>0.1451556678907</v>
      </c>
      <c r="Y63" s="6">
        <f t="shared" si="4"/>
        <v>3.471768101371886E-2</v>
      </c>
      <c r="AA63" s="6">
        <f t="shared" si="5"/>
        <v>0.27853105972941905</v>
      </c>
      <c r="AB63" s="6">
        <f t="shared" si="5"/>
        <v>-4.6704602877500778E-2</v>
      </c>
      <c r="AC63" s="6">
        <f t="shared" si="5"/>
        <v>0.1412935340906476</v>
      </c>
      <c r="AD63" s="6">
        <f t="shared" si="5"/>
        <v>0.12416217117675088</v>
      </c>
    </row>
    <row r="64" spans="1:30" x14ac:dyDescent="0.2">
      <c r="A64">
        <v>2017</v>
      </c>
      <c r="B64" s="6">
        <f t="shared" si="0"/>
        <v>0.52924974454752616</v>
      </c>
      <c r="C64" s="6">
        <f t="shared" si="0"/>
        <v>0.19221113182078375</v>
      </c>
      <c r="D64" s="6">
        <f t="shared" si="0"/>
        <v>-0.31778675721800187</v>
      </c>
      <c r="E64" s="6">
        <f t="shared" si="0"/>
        <v>0.267649507250179</v>
      </c>
      <c r="G64" s="6">
        <f t="shared" si="1"/>
        <v>0.28424244718625924</v>
      </c>
      <c r="H64" s="6">
        <f t="shared" si="1"/>
        <v>0.158666961275995</v>
      </c>
      <c r="I64" s="6">
        <f t="shared" si="1"/>
        <v>9.8111995652486517E-2</v>
      </c>
      <c r="J64" s="6">
        <f t="shared" si="1"/>
        <v>0.20374547860221082</v>
      </c>
      <c r="L64" s="6">
        <f t="shared" si="2"/>
        <v>1.7827165847951854E-2</v>
      </c>
      <c r="M64" s="6">
        <f t="shared" si="2"/>
        <v>-1.1206329867068043E-2</v>
      </c>
      <c r="N64" s="6">
        <f t="shared" si="2"/>
        <v>-9.252740682603533E-2</v>
      </c>
      <c r="O64" s="6">
        <f t="shared" si="2"/>
        <v>-1.4412083380304641E-2</v>
      </c>
      <c r="Q64" s="6">
        <f t="shared" si="3"/>
        <v>9.5367553013048667E-2</v>
      </c>
      <c r="R64" s="6">
        <f t="shared" si="3"/>
        <v>-0.25701650038545154</v>
      </c>
      <c r="S64" s="6">
        <f t="shared" si="3"/>
        <v>-4.4249501185046891E-2</v>
      </c>
      <c r="T64" s="6">
        <f t="shared" si="3"/>
        <v>-7.2934043391166936E-2</v>
      </c>
      <c r="V64" s="6">
        <f t="shared" si="4"/>
        <v>9.4646027812893996E-2</v>
      </c>
      <c r="W64" s="6">
        <f t="shared" si="4"/>
        <v>0.18422309514049462</v>
      </c>
      <c r="X64" s="6">
        <f t="shared" si="4"/>
        <v>-0.1026301250721402</v>
      </c>
      <c r="Y64" s="6">
        <f t="shared" si="4"/>
        <v>7.8448248964224421E-2</v>
      </c>
      <c r="AA64" s="6">
        <f t="shared" si="5"/>
        <v>0.23915201662193963</v>
      </c>
      <c r="AB64" s="6">
        <f t="shared" si="5"/>
        <v>0.23123211446556446</v>
      </c>
      <c r="AC64" s="6">
        <f t="shared" si="5"/>
        <v>-2.5373185636952122E-2</v>
      </c>
      <c r="AD64" s="6">
        <f t="shared" si="5"/>
        <v>0.15546169140902499</v>
      </c>
    </row>
    <row r="65" spans="1:30" x14ac:dyDescent="0.2">
      <c r="A65">
        <v>2018</v>
      </c>
      <c r="B65" s="6">
        <f t="shared" si="0"/>
        <v>9.7495190164864409E-2</v>
      </c>
      <c r="C65" s="6">
        <f t="shared" si="0"/>
        <v>0.3108225272910754</v>
      </c>
      <c r="D65" s="6">
        <f t="shared" si="0"/>
        <v>0.31511512259370744</v>
      </c>
      <c r="E65" s="6">
        <f t="shared" si="0"/>
        <v>0.17207879016956884</v>
      </c>
      <c r="G65" s="6">
        <f t="shared" si="1"/>
        <v>2.3685556616565906E-2</v>
      </c>
      <c r="H65" s="6">
        <f t="shared" si="1"/>
        <v>-2.4284117546872874E-2</v>
      </c>
      <c r="I65" s="6">
        <f t="shared" si="1"/>
        <v>0.13658087635387339</v>
      </c>
      <c r="J65" s="6">
        <f t="shared" si="1"/>
        <v>2.5267175498179473E-2</v>
      </c>
      <c r="L65" s="6">
        <f t="shared" si="2"/>
        <v>0.10147061192293805</v>
      </c>
      <c r="M65" s="6">
        <f t="shared" si="2"/>
        <v>-5.0780480820855622E-4</v>
      </c>
      <c r="N65" s="6">
        <f t="shared" si="2"/>
        <v>-3.6311980409713396E-3</v>
      </c>
      <c r="O65" s="6">
        <f t="shared" si="2"/>
        <v>3.998180423584019E-2</v>
      </c>
      <c r="Q65" s="6">
        <f t="shared" si="3"/>
        <v>-5.3251488819919812E-2</v>
      </c>
      <c r="R65" s="6">
        <f t="shared" si="3"/>
        <v>6.5837146499707178E-2</v>
      </c>
      <c r="S65" s="6">
        <f t="shared" si="3"/>
        <v>-8.6837995009940383E-2</v>
      </c>
      <c r="T65" s="6">
        <f t="shared" si="3"/>
        <v>-2.2681481296959793E-2</v>
      </c>
      <c r="V65" s="6">
        <f t="shared" si="4"/>
        <v>-4.5523984047474153E-3</v>
      </c>
      <c r="W65" s="6">
        <f t="shared" si="4"/>
        <v>-9.1859245289219515E-2</v>
      </c>
      <c r="X65" s="6">
        <f t="shared" si="4"/>
        <v>-0.2488168233969732</v>
      </c>
      <c r="Y65" s="6">
        <f t="shared" si="4"/>
        <v>-7.7803574793290031E-2</v>
      </c>
      <c r="AA65" s="6">
        <f t="shared" si="5"/>
        <v>-7.5198018641382203E-2</v>
      </c>
      <c r="AB65" s="6">
        <f t="shared" si="5"/>
        <v>3.3276439821199322E-2</v>
      </c>
      <c r="AC65" s="6">
        <f t="shared" si="5"/>
        <v>-0.12066579164176927</v>
      </c>
      <c r="AD65" s="6">
        <f t="shared" si="5"/>
        <v>-5.3001064610674664E-2</v>
      </c>
    </row>
    <row r="66" spans="1:30" x14ac:dyDescent="0.2">
      <c r="A66">
        <v>2019</v>
      </c>
      <c r="B66" s="6">
        <f t="shared" si="0"/>
        <v>-0.14091780583946856</v>
      </c>
      <c r="C66" s="6">
        <f t="shared" si="0"/>
        <v>-1.1545487242875851E-2</v>
      </c>
      <c r="D66" s="6">
        <f t="shared" si="0"/>
        <v>0.28178780763294498</v>
      </c>
      <c r="E66" s="6">
        <f t="shared" si="0"/>
        <v>-5.3479283398114807E-2</v>
      </c>
      <c r="G66" s="6">
        <f t="shared" si="1"/>
        <v>2.7379996610082058E-2</v>
      </c>
      <c r="H66" s="6">
        <f t="shared" si="1"/>
        <v>1.4702001974935097E-2</v>
      </c>
      <c r="I66" s="6">
        <f t="shared" si="1"/>
        <v>-8.2047000073981913E-2</v>
      </c>
      <c r="J66" s="6">
        <f t="shared" si="1"/>
        <v>2.9387105714306916E-3</v>
      </c>
      <c r="L66" s="6">
        <f t="shared" si="2"/>
        <v>-0.12115658730694823</v>
      </c>
      <c r="M66" s="6">
        <f t="shared" si="2"/>
        <v>-3.2375965209320068E-2</v>
      </c>
      <c r="N66" s="6">
        <f t="shared" si="2"/>
        <v>0.28950752183649175</v>
      </c>
      <c r="O66" s="6">
        <f t="shared" si="2"/>
        <v>-1.9520717462688908E-2</v>
      </c>
      <c r="Q66" s="6">
        <f t="shared" si="3"/>
        <v>1.6240988515385357E-2</v>
      </c>
      <c r="R66" s="6">
        <f t="shared" si="3"/>
        <v>0.15971478473187739</v>
      </c>
      <c r="S66" s="6">
        <f t="shared" si="3"/>
        <v>0.48253589211221404</v>
      </c>
      <c r="T66" s="6">
        <f t="shared" si="3"/>
        <v>0.15892832479147345</v>
      </c>
      <c r="V66" s="6">
        <f t="shared" si="4"/>
        <v>-3.3344923309977736E-2</v>
      </c>
      <c r="W66" s="6">
        <f t="shared" si="4"/>
        <v>-2.0717651642422674E-2</v>
      </c>
      <c r="X66" s="6">
        <f t="shared" si="4"/>
        <v>0.29998604909351489</v>
      </c>
      <c r="Y66" s="6">
        <f t="shared" si="4"/>
        <v>2.0148775317743617E-2</v>
      </c>
      <c r="AA66" s="6">
        <f t="shared" si="5"/>
        <v>-0.13083046008443378</v>
      </c>
      <c r="AB66" s="6">
        <f t="shared" si="5"/>
        <v>8.5382470547515243E-2</v>
      </c>
      <c r="AC66" s="6">
        <f t="shared" si="5"/>
        <v>-1.111278030146301E-2</v>
      </c>
      <c r="AD66" s="6">
        <f t="shared" si="5"/>
        <v>-2.8062120282813852E-2</v>
      </c>
    </row>
    <row r="67" spans="1:30" x14ac:dyDescent="0.2">
      <c r="A67">
        <v>2020</v>
      </c>
      <c r="B67" s="6">
        <f t="shared" si="0"/>
        <v>-0.22929105602662603</v>
      </c>
      <c r="C67" s="6">
        <f t="shared" si="0"/>
        <v>-0.24130896422487014</v>
      </c>
      <c r="D67" s="6">
        <f t="shared" si="0"/>
        <v>0.48279150457291187</v>
      </c>
      <c r="E67" s="6">
        <f t="shared" si="0"/>
        <v>-0.11052754509452667</v>
      </c>
      <c r="G67" s="6">
        <f t="shared" si="1"/>
        <v>7.1302701923708911E-2</v>
      </c>
      <c r="H67" s="6">
        <f t="shared" si="1"/>
        <v>4.8569911324443105E-3</v>
      </c>
      <c r="I67" s="6">
        <f t="shared" si="1"/>
        <v>-3.4294201908766087E-2</v>
      </c>
      <c r="J67" s="6">
        <f t="shared" si="1"/>
        <v>3.065245358646651E-2</v>
      </c>
      <c r="L67" s="6">
        <f t="shared" si="2"/>
        <v>-8.3807722618328029E-2</v>
      </c>
      <c r="M67" s="6">
        <f t="shared" si="2"/>
        <v>-9.8260238839780301E-2</v>
      </c>
      <c r="N67" s="6">
        <f t="shared" si="2"/>
        <v>0.27637372882682043</v>
      </c>
      <c r="O67" s="6">
        <f t="shared" si="2"/>
        <v>-1.5194613487850783E-2</v>
      </c>
      <c r="Q67" s="6">
        <f t="shared" si="3"/>
        <v>1.1403300880941103E-2</v>
      </c>
      <c r="R67" s="6">
        <f t="shared" si="3"/>
        <v>-0.11937143040419229</v>
      </c>
      <c r="S67" s="6">
        <f t="shared" si="3"/>
        <v>-3.5910634145291942E-3</v>
      </c>
      <c r="T67" s="6">
        <f t="shared" si="3"/>
        <v>-3.7661565955288911E-2</v>
      </c>
      <c r="V67" s="6">
        <f t="shared" si="4"/>
        <v>-0.11221094180326863</v>
      </c>
      <c r="W67" s="6">
        <f t="shared" si="4"/>
        <v>9.7606169101795315E-2</v>
      </c>
      <c r="X67" s="6">
        <f t="shared" si="4"/>
        <v>0.16720725007200499</v>
      </c>
      <c r="Y67" s="6">
        <f t="shared" si="4"/>
        <v>6.0182610160373073E-3</v>
      </c>
      <c r="AA67" s="6">
        <f t="shared" si="5"/>
        <v>1.0751395699769795E-2</v>
      </c>
      <c r="AB67" s="6">
        <f t="shared" si="5"/>
        <v>0.1722460567299362</v>
      </c>
      <c r="AC67" s="6">
        <f t="shared" si="5"/>
        <v>0.11610962383436241</v>
      </c>
      <c r="AD67" s="6">
        <f t="shared" si="5"/>
        <v>9.8238821549941902E-2</v>
      </c>
    </row>
    <row r="68" spans="1:30" x14ac:dyDescent="0.2">
      <c r="A68">
        <v>2021</v>
      </c>
      <c r="B68" s="6">
        <f t="shared" ref="B68:E73" si="6">+B44/B43-1</f>
        <v>6.593090947910607E-3</v>
      </c>
      <c r="C68" s="6">
        <f t="shared" si="6"/>
        <v>-0.19984760756367792</v>
      </c>
      <c r="D68" s="6">
        <f t="shared" si="6"/>
        <v>-8.4165986833233508E-2</v>
      </c>
      <c r="E68" s="6">
        <f t="shared" si="6"/>
        <v>-6.7576021341611114E-2</v>
      </c>
      <c r="G68" s="6">
        <f t="shared" ref="G68:J73" si="7">+G44/G43-1</f>
        <v>1.3218776976800184E-2</v>
      </c>
      <c r="H68" s="6">
        <f t="shared" si="7"/>
        <v>7.881052405017841E-2</v>
      </c>
      <c r="I68" s="6">
        <f t="shared" si="7"/>
        <v>7.1563822998297999E-2</v>
      </c>
      <c r="J68" s="6">
        <f t="shared" si="7"/>
        <v>4.4436100000110113E-2</v>
      </c>
      <c r="L68" s="6">
        <f t="shared" ref="L68:O73" si="8">+L44/L43-1</f>
        <v>0.12286037501684044</v>
      </c>
      <c r="M68" s="6">
        <f t="shared" si="8"/>
        <v>0.11540572768800583</v>
      </c>
      <c r="N68" s="6">
        <f t="shared" si="8"/>
        <v>9.4950844023282466E-2</v>
      </c>
      <c r="O68" s="6">
        <f t="shared" si="8"/>
        <v>0.11256519098321749</v>
      </c>
      <c r="Q68" s="6">
        <f t="shared" ref="Q68:T73" si="9">+Q44/Q43-1</f>
        <v>-6.9143915831853642E-2</v>
      </c>
      <c r="R68" s="6">
        <f t="shared" si="9"/>
        <v>0.10248890265033439</v>
      </c>
      <c r="S68" s="6">
        <f t="shared" si="9"/>
        <v>-0.18428277761483813</v>
      </c>
      <c r="T68" s="6">
        <f t="shared" si="9"/>
        <v>-4.5262752457959632E-2</v>
      </c>
      <c r="V68" s="6">
        <f t="shared" ref="V68:Y73" si="10">+V44/V43-1</f>
        <v>0.12843588336423273</v>
      </c>
      <c r="W68" s="6">
        <f t="shared" si="10"/>
        <v>0.25589712699258049</v>
      </c>
      <c r="X68" s="6">
        <f t="shared" si="10"/>
        <v>1.0258456557258766E-2</v>
      </c>
      <c r="Y68" s="6">
        <f t="shared" si="10"/>
        <v>0.14594153864900461</v>
      </c>
      <c r="AA68" s="6">
        <f t="shared" ref="AA68:AD73" si="11">+AA44/AA43-1</f>
        <v>-5.8734991608571652E-2</v>
      </c>
      <c r="AB68" s="6">
        <f t="shared" si="11"/>
        <v>-0.11134466255176334</v>
      </c>
      <c r="AC68" s="6">
        <f t="shared" si="11"/>
        <v>3.6192107758586056E-2</v>
      </c>
      <c r="AD68" s="6">
        <f t="shared" si="11"/>
        <v>-5.6531416476459539E-2</v>
      </c>
    </row>
    <row r="69" spans="1:30" x14ac:dyDescent="0.2">
      <c r="A69">
        <v>2022</v>
      </c>
      <c r="B69" s="6">
        <f t="shared" si="6"/>
        <v>8.8588029090883147E-2</v>
      </c>
      <c r="C69" s="6">
        <f t="shared" si="6"/>
        <v>0.28562963798356056</v>
      </c>
      <c r="D69" s="6">
        <f t="shared" si="6"/>
        <v>-0.32916957798377822</v>
      </c>
      <c r="E69" s="6">
        <f t="shared" si="6"/>
        <v>1.0849057013992303E-2</v>
      </c>
      <c r="G69" s="6">
        <f t="shared" si="7"/>
        <v>0.13810550687869849</v>
      </c>
      <c r="H69" s="6">
        <f t="shared" si="7"/>
        <v>0.26915312497969501</v>
      </c>
      <c r="I69" s="6">
        <f t="shared" si="7"/>
        <v>-1.3869775183742328E-2</v>
      </c>
      <c r="J69" s="6">
        <f t="shared" si="7"/>
        <v>0.15893957436571782</v>
      </c>
      <c r="L69" s="6">
        <f t="shared" si="8"/>
        <v>0.11861803893448553</v>
      </c>
      <c r="M69" s="6">
        <f t="shared" si="8"/>
        <v>0.20660604350544398</v>
      </c>
      <c r="N69" s="6">
        <f t="shared" si="8"/>
        <v>-0.20656209926995261</v>
      </c>
      <c r="O69" s="6">
        <f t="shared" si="8"/>
        <v>6.5979648296290216E-2</v>
      </c>
      <c r="Q69" s="6">
        <f t="shared" si="9"/>
        <v>-6.8697443325762553E-3</v>
      </c>
      <c r="R69" s="6">
        <f t="shared" si="9"/>
        <v>8.4872867463459123E-3</v>
      </c>
      <c r="S69" s="6">
        <f t="shared" si="9"/>
        <v>6.8631425583410177E-2</v>
      </c>
      <c r="T69" s="6">
        <f t="shared" si="9"/>
        <v>1.5801374848648075E-2</v>
      </c>
      <c r="V69" s="6">
        <f t="shared" si="10"/>
        <v>0.169402078742243</v>
      </c>
      <c r="W69" s="6">
        <f t="shared" si="10"/>
        <v>0.24343948261268356</v>
      </c>
      <c r="X69" s="6">
        <f t="shared" si="10"/>
        <v>-1.9251141367820135E-2</v>
      </c>
      <c r="Y69" s="6">
        <f t="shared" si="10"/>
        <v>0.16059269939103804</v>
      </c>
      <c r="AA69" s="6">
        <f t="shared" si="11"/>
        <v>6.296959867522034E-2</v>
      </c>
      <c r="AB69" s="6">
        <f t="shared" si="11"/>
        <v>6.5445518561945804E-2</v>
      </c>
      <c r="AC69" s="6">
        <f t="shared" si="11"/>
        <v>-3.0600465410263955E-2</v>
      </c>
      <c r="AD69" s="6">
        <f t="shared" si="11"/>
        <v>3.8322097859581072E-2</v>
      </c>
    </row>
    <row r="70" spans="1:30" x14ac:dyDescent="0.2">
      <c r="A70">
        <v>2023</v>
      </c>
      <c r="B70" s="6">
        <f t="shared" si="6"/>
        <v>4.9792154671735922E-2</v>
      </c>
      <c r="C70" s="6">
        <f t="shared" si="6"/>
        <v>9.5570498155765682E-2</v>
      </c>
      <c r="D70" s="6">
        <f t="shared" si="6"/>
        <v>0.22180859471331082</v>
      </c>
      <c r="E70" s="6">
        <f t="shared" si="6"/>
        <v>9.350482121418402E-2</v>
      </c>
      <c r="G70" s="6">
        <f t="shared" si="7"/>
        <v>-3.2695324759605016E-2</v>
      </c>
      <c r="H70" s="6">
        <f t="shared" si="7"/>
        <v>5.4413158363685987E-2</v>
      </c>
      <c r="I70" s="6">
        <f t="shared" si="7"/>
        <v>-6.7985070719747909E-2</v>
      </c>
      <c r="J70" s="6">
        <f t="shared" si="7"/>
        <v>-4.4857765259966875E-3</v>
      </c>
      <c r="L70" s="6">
        <f t="shared" si="8"/>
        <v>0.13566423569380937</v>
      </c>
      <c r="M70" s="6">
        <f t="shared" si="8"/>
        <v>0.1968384188321628</v>
      </c>
      <c r="N70" s="6">
        <f t="shared" si="8"/>
        <v>-0.24410110557846232</v>
      </c>
      <c r="O70" s="6">
        <f t="shared" si="8"/>
        <v>8.7173212656628252E-2</v>
      </c>
      <c r="Q70" s="6">
        <f t="shared" si="9"/>
        <v>2.3992762689353242E-2</v>
      </c>
      <c r="R70" s="6">
        <f t="shared" si="9"/>
        <v>7.2291257727944203E-2</v>
      </c>
      <c r="S70" s="6">
        <f t="shared" si="9"/>
        <v>0.3022765455966574</v>
      </c>
      <c r="T70" s="6">
        <f t="shared" si="9"/>
        <v>0.10766164425210323</v>
      </c>
      <c r="V70" s="6">
        <f t="shared" si="10"/>
        <v>3.6116101945225632E-2</v>
      </c>
      <c r="W70" s="6">
        <f t="shared" si="10"/>
        <v>3.8440198517542212E-2</v>
      </c>
      <c r="X70" s="6">
        <f t="shared" si="10"/>
        <v>2.9314927970673921E-2</v>
      </c>
      <c r="Y70" s="6">
        <f t="shared" si="10"/>
        <v>3.593520986687615E-2</v>
      </c>
      <c r="AA70" s="6">
        <f t="shared" si="11"/>
        <v>-5.113016889639721E-2</v>
      </c>
      <c r="AB70" s="6">
        <f t="shared" si="11"/>
        <v>0.29522248039475119</v>
      </c>
      <c r="AC70" s="6">
        <f t="shared" si="11"/>
        <v>-0.18838724054780343</v>
      </c>
      <c r="AD70" s="6">
        <f t="shared" si="11"/>
        <v>5.0245742722237585E-2</v>
      </c>
    </row>
    <row r="71" spans="1:30" ht="15" x14ac:dyDescent="0.25">
      <c r="A71" s="5">
        <v>2024</v>
      </c>
      <c r="B71" s="4">
        <f t="shared" si="6"/>
        <v>-0.20838409269837843</v>
      </c>
      <c r="C71" s="4">
        <f t="shared" si="6"/>
        <v>-0.26830266348489873</v>
      </c>
      <c r="D71" s="4">
        <f t="shared" si="6"/>
        <v>1.6151579325711651E-3</v>
      </c>
      <c r="E71" s="4">
        <f t="shared" si="6"/>
        <v>-0.17999051292513446</v>
      </c>
      <c r="G71" s="4">
        <f t="shared" si="7"/>
        <v>-0.30318973214174327</v>
      </c>
      <c r="H71" s="4">
        <f t="shared" si="7"/>
        <v>-9.2487283956579236E-2</v>
      </c>
      <c r="I71" s="4">
        <f t="shared" si="7"/>
        <v>-0.17006283704402303</v>
      </c>
      <c r="J71" s="4">
        <f t="shared" si="7"/>
        <v>-0.20130450466724981</v>
      </c>
      <c r="L71" s="4">
        <f t="shared" si="8"/>
        <v>-8.9772011236026628E-2</v>
      </c>
      <c r="M71" s="4">
        <f t="shared" si="8"/>
        <v>-0.11899175359085179</v>
      </c>
      <c r="N71" s="4">
        <f t="shared" si="8"/>
        <v>0.11978059257582618</v>
      </c>
      <c r="O71" s="4">
        <f t="shared" si="8"/>
        <v>-7.4885143929381504E-2</v>
      </c>
      <c r="Q71" s="4">
        <f t="shared" si="9"/>
        <v>-0.1583638738807881</v>
      </c>
      <c r="R71" s="4">
        <f t="shared" si="9"/>
        <v>-0.10588485054880337</v>
      </c>
      <c r="S71" s="4">
        <f t="shared" si="9"/>
        <v>1.6939702352832819E-2</v>
      </c>
      <c r="T71" s="4">
        <f t="shared" si="9"/>
        <v>-9.0941554634958233E-2</v>
      </c>
      <c r="V71" s="4">
        <f t="shared" si="10"/>
        <v>-0.10459429668408504</v>
      </c>
      <c r="W71" s="4">
        <f t="shared" si="10"/>
        <v>-0.23588710448196859</v>
      </c>
      <c r="X71" s="4">
        <f t="shared" si="10"/>
        <v>-6.5433999341738214E-2</v>
      </c>
      <c r="Y71" s="4">
        <f t="shared" si="10"/>
        <v>-0.15085550251357593</v>
      </c>
      <c r="AA71" s="4">
        <f t="shared" si="11"/>
        <v>-0.16441308521092191</v>
      </c>
      <c r="AB71" s="4">
        <f t="shared" si="11"/>
        <v>-0.15789654224951899</v>
      </c>
      <c r="AC71" s="4">
        <f t="shared" si="11"/>
        <v>-7.0228759103710847E-2</v>
      </c>
      <c r="AD71" s="4">
        <f t="shared" si="11"/>
        <v>-0.14265752549476929</v>
      </c>
    </row>
    <row r="72" spans="1:30" x14ac:dyDescent="0.2">
      <c r="A72" s="16">
        <v>2025</v>
      </c>
      <c r="B72" s="19">
        <f t="shared" si="6"/>
        <v>-0.13671394467218767</v>
      </c>
      <c r="C72" s="19">
        <f t="shared" si="6"/>
        <v>-0.16813970296496605</v>
      </c>
      <c r="D72" s="19">
        <f t="shared" si="6"/>
        <v>0.28047333063363311</v>
      </c>
      <c r="E72" s="19">
        <f t="shared" si="6"/>
        <v>-3.783087658158879E-2</v>
      </c>
      <c r="G72" s="19">
        <f t="shared" si="7"/>
        <v>-0.16146820520291716</v>
      </c>
      <c r="H72" s="19">
        <f t="shared" si="7"/>
        <v>-0.1533619215203923</v>
      </c>
      <c r="I72" s="19">
        <f t="shared" si="7"/>
        <v>-6.6611729924925478E-2</v>
      </c>
      <c r="J72" s="19">
        <f t="shared" si="7"/>
        <v>-0.14505703447789697</v>
      </c>
      <c r="L72" s="19">
        <f t="shared" si="8"/>
        <v>-0.16112196228741615</v>
      </c>
      <c r="M72" s="19">
        <f t="shared" si="8"/>
        <v>-0.10448475274644131</v>
      </c>
      <c r="N72" s="19">
        <f t="shared" si="8"/>
        <v>-5.7389999874406183E-2</v>
      </c>
      <c r="O72" s="19">
        <f t="shared" si="8"/>
        <v>-0.11858815817563739</v>
      </c>
      <c r="Q72" s="19">
        <f t="shared" si="9"/>
        <v>-0.23029008169099574</v>
      </c>
      <c r="R72" s="19">
        <f t="shared" si="9"/>
        <v>-6.3579593051936389E-2</v>
      </c>
      <c r="S72" s="19">
        <f t="shared" si="9"/>
        <v>-0.3801256642263463</v>
      </c>
      <c r="T72" s="19">
        <f t="shared" si="9"/>
        <v>-0.21952603143120852</v>
      </c>
      <c r="V72" s="19">
        <f t="shared" si="10"/>
        <v>-0.14032156628402248</v>
      </c>
      <c r="W72" s="19">
        <f t="shared" si="10"/>
        <v>-0.12751288588002863</v>
      </c>
      <c r="X72" s="19">
        <f t="shared" si="10"/>
        <v>-0.26102022631491084</v>
      </c>
      <c r="Y72" s="19">
        <f t="shared" si="10"/>
        <v>-0.15724391944594063</v>
      </c>
      <c r="AA72" s="19">
        <f t="shared" si="11"/>
        <v>-0.10599211579651513</v>
      </c>
      <c r="AB72" s="19">
        <f t="shared" si="11"/>
        <v>-3.6242677148107583E-2</v>
      </c>
      <c r="AC72" s="19">
        <f t="shared" si="11"/>
        <v>3.6593624930249424E-2</v>
      </c>
      <c r="AD72" s="19">
        <f t="shared" si="11"/>
        <v>-4.2189655861929465E-2</v>
      </c>
    </row>
    <row r="73" spans="1:30" x14ac:dyDescent="0.2">
      <c r="A73" s="16">
        <v>2026</v>
      </c>
      <c r="B73" s="19">
        <f t="shared" si="6"/>
        <v>0.19071278807533232</v>
      </c>
      <c r="C73" s="19">
        <f t="shared" si="6"/>
        <v>0.39678834816114761</v>
      </c>
      <c r="D73" s="19">
        <f t="shared" si="6"/>
        <v>0.36037631360952127</v>
      </c>
      <c r="E73" s="19">
        <f t="shared" si="6"/>
        <v>0.28872599057822335</v>
      </c>
      <c r="G73" s="19">
        <f t="shared" si="7"/>
        <v>0.18806865326310351</v>
      </c>
      <c r="H73" s="19">
        <f t="shared" si="7"/>
        <v>3.9715168958944336E-2</v>
      </c>
      <c r="I73" s="19">
        <f t="shared" si="7"/>
        <v>1.0395885166818886E-2</v>
      </c>
      <c r="J73" s="19">
        <f t="shared" si="7"/>
        <v>9.4961734562171607E-2</v>
      </c>
      <c r="L73" s="19">
        <f t="shared" si="8"/>
        <v>5.0446225972708092E-2</v>
      </c>
      <c r="M73" s="19">
        <f t="shared" si="8"/>
        <v>-4.0413697858512676E-2</v>
      </c>
      <c r="N73" s="19">
        <f t="shared" si="8"/>
        <v>0.12920006848541199</v>
      </c>
      <c r="O73" s="19">
        <f t="shared" si="8"/>
        <v>2.3014647729436621E-2</v>
      </c>
      <c r="Q73" s="19">
        <f t="shared" si="9"/>
        <v>0.29832983426717874</v>
      </c>
      <c r="R73" s="19">
        <f t="shared" si="9"/>
        <v>7.2915944731226645E-2</v>
      </c>
      <c r="S73" s="19">
        <f t="shared" si="9"/>
        <v>-4.6620941463654697E-2</v>
      </c>
      <c r="T73" s="19">
        <f t="shared" si="9"/>
        <v>0.11923847937295107</v>
      </c>
      <c r="V73" s="19">
        <f t="shared" si="10"/>
        <v>6.4770486247264447E-2</v>
      </c>
      <c r="W73" s="19">
        <f t="shared" si="10"/>
        <v>9.3689941103890728E-2</v>
      </c>
      <c r="X73" s="19">
        <f t="shared" si="10"/>
        <v>0.42385187954028414</v>
      </c>
      <c r="Y73" s="19">
        <f t="shared" si="10"/>
        <v>0.131760173035538</v>
      </c>
      <c r="AA73" s="19">
        <f t="shared" si="11"/>
        <v>0.16089185299520437</v>
      </c>
      <c r="AB73" s="19">
        <f t="shared" si="11"/>
        <v>-0.10887960991138534</v>
      </c>
      <c r="AC73" s="19">
        <f t="shared" si="11"/>
        <v>-0.13932035403086918</v>
      </c>
      <c r="AD73" s="19">
        <f t="shared" si="11"/>
        <v>-3.8178502242380952E-2</v>
      </c>
    </row>
    <row r="75" spans="1:30" ht="15" x14ac:dyDescent="0.25">
      <c r="A75" s="1" t="s">
        <v>0</v>
      </c>
    </row>
    <row r="76" spans="1:30" x14ac:dyDescent="0.2">
      <c r="A76" s="23" t="s">
        <v>1</v>
      </c>
      <c r="B76" s="24">
        <f>+(B49/B47)^(1/2)-1</f>
        <v>1.3866729824948631E-2</v>
      </c>
      <c r="C76" s="24">
        <f t="shared" ref="C76:E76" si="12">+(C49/C47)^(1/2)-1</f>
        <v>7.7929854024094913E-2</v>
      </c>
      <c r="D76" s="24">
        <f t="shared" si="12"/>
        <v>0.31982028670674989</v>
      </c>
      <c r="E76" s="24">
        <f t="shared" si="12"/>
        <v>0.11354046028025966</v>
      </c>
      <c r="G76" s="24">
        <f t="shared" ref="G76:J76" si="13">+(G49/G47)^(1/2)-1</f>
        <v>-1.8851067322643855E-3</v>
      </c>
      <c r="H76" s="24">
        <f t="shared" si="13"/>
        <v>-6.1776970644238927E-2</v>
      </c>
      <c r="I76" s="24">
        <f t="shared" si="13"/>
        <v>-2.887093167446031E-2</v>
      </c>
      <c r="J76" s="24">
        <f t="shared" si="13"/>
        <v>-3.2461973625941165E-2</v>
      </c>
      <c r="L76" s="24">
        <f t="shared" ref="L76:O76" si="14">+(L49/L47)^(1/2)-1</f>
        <v>-6.1279451185511369E-2</v>
      </c>
      <c r="M76" s="24">
        <f t="shared" si="14"/>
        <v>-7.3002608081682796E-2</v>
      </c>
      <c r="N76" s="24">
        <f t="shared" si="14"/>
        <v>3.1695341027017987E-2</v>
      </c>
      <c r="O76" s="24">
        <f t="shared" si="14"/>
        <v>-5.0422607225454108E-2</v>
      </c>
      <c r="Q76" s="24">
        <f t="shared" ref="Q76:T76" si="15">+(Q49/Q47)^(1/2)-1</f>
        <v>-3.3137957024320652E-4</v>
      </c>
      <c r="R76" s="24">
        <f t="shared" si="15"/>
        <v>2.3474375615879506E-3</v>
      </c>
      <c r="S76" s="24">
        <f t="shared" si="15"/>
        <v>-0.23125087925206167</v>
      </c>
      <c r="T76" s="24">
        <f t="shared" si="15"/>
        <v>-6.5368255529961949E-2</v>
      </c>
      <c r="V76" s="24">
        <f t="shared" ref="V76:Y76" si="16">+(V49/V47)^(1/2)-1</f>
        <v>-4.325540300242714E-2</v>
      </c>
      <c r="W76" s="24">
        <f t="shared" si="16"/>
        <v>-2.3152836695639945E-2</v>
      </c>
      <c r="X76" s="24">
        <f t="shared" si="16"/>
        <v>2.5766903201584146E-2</v>
      </c>
      <c r="Y76" s="24">
        <f t="shared" si="16"/>
        <v>-2.3374295057408401E-2</v>
      </c>
      <c r="AA76" s="24">
        <f t="shared" ref="AA76:AD76" si="17">+(AA49/AA47)^(1/2)-1</f>
        <v>1.8747500259659766E-2</v>
      </c>
      <c r="AB76" s="24">
        <f t="shared" si="17"/>
        <v>-7.3272531166504562E-2</v>
      </c>
      <c r="AC76" s="24">
        <f t="shared" si="17"/>
        <v>-5.5449824456728525E-2</v>
      </c>
      <c r="AD76" s="24">
        <f t="shared" si="17"/>
        <v>-4.0186174424112875E-2</v>
      </c>
    </row>
  </sheetData>
  <mergeCells count="12">
    <mergeCell ref="G28:J28"/>
    <mergeCell ref="B28:E28"/>
    <mergeCell ref="B52:E52"/>
    <mergeCell ref="G52:J52"/>
    <mergeCell ref="AA28:AD28"/>
    <mergeCell ref="AA52:AD52"/>
    <mergeCell ref="L28:O28"/>
    <mergeCell ref="L52:O52"/>
    <mergeCell ref="Q28:T28"/>
    <mergeCell ref="Q52:T52"/>
    <mergeCell ref="V28:Y28"/>
    <mergeCell ref="V52:Y5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DD837-C090-459B-ADD2-2BE32AF7F065}">
  <dimension ref="A1:AD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5" width="20.625" customWidth="1"/>
    <col min="6" max="6" width="7.75" customWidth="1"/>
    <col min="7" max="10" width="20.625" customWidth="1"/>
    <col min="11" max="11" width="7.75" customWidth="1"/>
    <col min="12" max="15" width="20.625" customWidth="1"/>
    <col min="16" max="16" width="7.75" customWidth="1"/>
    <col min="17" max="20" width="20.625" customWidth="1"/>
    <col min="21" max="21" width="7.75" customWidth="1"/>
    <col min="22" max="25" width="20.625" customWidth="1"/>
    <col min="26" max="26" width="7.75" customWidth="1"/>
  </cols>
  <sheetData>
    <row r="1" spans="2:10" ht="23.25" x14ac:dyDescent="0.35">
      <c r="B1" s="37" t="s">
        <v>39</v>
      </c>
    </row>
    <row r="2" spans="2:10" x14ac:dyDescent="0.2">
      <c r="B2" t="s">
        <v>3</v>
      </c>
      <c r="C2" s="2">
        <f>+LastUpdate</f>
        <v>45736</v>
      </c>
    </row>
    <row r="4" spans="2:10" ht="15" x14ac:dyDescent="0.25">
      <c r="B4" s="34" t="s">
        <v>40</v>
      </c>
      <c r="G4" s="1"/>
      <c r="I4" s="12"/>
      <c r="J4" s="25"/>
    </row>
    <row r="5" spans="2:10" ht="15" x14ac:dyDescent="0.25">
      <c r="B5" s="1"/>
      <c r="G5" s="1"/>
      <c r="I5" s="12"/>
      <c r="J5" s="25"/>
    </row>
    <row r="28" spans="1:25" ht="18" x14ac:dyDescent="0.25">
      <c r="B28" s="50" t="s">
        <v>41</v>
      </c>
      <c r="C28" s="50"/>
      <c r="D28" s="50"/>
      <c r="E28" s="50"/>
      <c r="G28" s="50" t="s">
        <v>42</v>
      </c>
      <c r="H28" s="50"/>
      <c r="I28" s="50"/>
      <c r="J28" s="50"/>
      <c r="L28" s="50" t="s">
        <v>43</v>
      </c>
      <c r="M28" s="50"/>
      <c r="N28" s="50"/>
      <c r="O28" s="50"/>
      <c r="Q28" s="50" t="s">
        <v>44</v>
      </c>
      <c r="R28" s="50"/>
      <c r="S28" s="50"/>
      <c r="T28" s="50"/>
      <c r="V28" s="50" t="s">
        <v>45</v>
      </c>
      <c r="W28" s="50"/>
      <c r="X28" s="50"/>
      <c r="Y28" s="50"/>
    </row>
    <row r="29" spans="1:25" ht="10.5" customHeight="1" x14ac:dyDescent="0.3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</row>
    <row r="30" spans="1:25" ht="15" x14ac:dyDescent="0.25">
      <c r="B30" s="26" t="s">
        <v>16</v>
      </c>
      <c r="C30" s="26" t="s">
        <v>17</v>
      </c>
      <c r="D30" s="26" t="s">
        <v>18</v>
      </c>
      <c r="E30" s="26" t="s">
        <v>32</v>
      </c>
      <c r="G30" s="26" t="s">
        <v>16</v>
      </c>
      <c r="H30" s="26" t="s">
        <v>17</v>
      </c>
      <c r="I30" s="26" t="s">
        <v>18</v>
      </c>
      <c r="J30" s="26" t="s">
        <v>32</v>
      </c>
      <c r="L30" s="26" t="s">
        <v>16</v>
      </c>
      <c r="M30" s="26" t="s">
        <v>17</v>
      </c>
      <c r="N30" s="26" t="s">
        <v>18</v>
      </c>
      <c r="O30" s="26" t="s">
        <v>32</v>
      </c>
      <c r="Q30" s="26" t="s">
        <v>16</v>
      </c>
      <c r="R30" s="26" t="s">
        <v>17</v>
      </c>
      <c r="S30" s="26" t="s">
        <v>18</v>
      </c>
      <c r="T30" s="26" t="s">
        <v>32</v>
      </c>
      <c r="V30" s="26" t="s">
        <v>16</v>
      </c>
      <c r="W30" s="26" t="s">
        <v>17</v>
      </c>
      <c r="X30" s="26" t="s">
        <v>18</v>
      </c>
      <c r="Y30" s="26" t="s">
        <v>32</v>
      </c>
    </row>
    <row r="31" spans="1:25" x14ac:dyDescent="0.2">
      <c r="A31">
        <v>2008</v>
      </c>
      <c r="B31" s="33">
        <v>13.893132591420001</v>
      </c>
      <c r="C31" s="33">
        <v>6.1462582301199991</v>
      </c>
      <c r="D31" s="33">
        <v>2.6457272802200005</v>
      </c>
      <c r="E31" s="32">
        <v>22.685118101760001</v>
      </c>
      <c r="G31" s="33">
        <v>2.2126802944099997</v>
      </c>
      <c r="H31" s="33">
        <v>2.2934335776199992</v>
      </c>
      <c r="I31" s="33">
        <v>1.1998224862299998</v>
      </c>
      <c r="J31" s="32">
        <v>5.7059363582599989</v>
      </c>
      <c r="L31" s="33">
        <v>2.9863200265699996</v>
      </c>
      <c r="M31" s="33">
        <v>4.4921687720699994</v>
      </c>
      <c r="N31" s="33">
        <v>0.72090548485000006</v>
      </c>
      <c r="O31" s="32">
        <v>8.1993942834899993</v>
      </c>
      <c r="Q31" s="33">
        <v>4.0974730935399997</v>
      </c>
      <c r="R31" s="33">
        <v>4.14415344878</v>
      </c>
      <c r="S31" s="33">
        <v>1.4586476124900003</v>
      </c>
      <c r="T31" s="32">
        <v>9.7002741548099998</v>
      </c>
      <c r="V31" s="33">
        <v>8.0130673512600001</v>
      </c>
      <c r="W31" s="33">
        <v>19.948496417159983</v>
      </c>
      <c r="X31" s="33">
        <v>6.7079864938700045</v>
      </c>
      <c r="Y31" s="32">
        <v>34.669550262289988</v>
      </c>
    </row>
    <row r="32" spans="1:25" x14ac:dyDescent="0.2">
      <c r="A32">
        <v>2009</v>
      </c>
      <c r="B32" s="33">
        <v>11.143653929230002</v>
      </c>
      <c r="C32" s="33">
        <v>5.9080207348500009</v>
      </c>
      <c r="D32" s="33">
        <v>1.9804139940000003</v>
      </c>
      <c r="E32" s="32">
        <v>19.032088658080003</v>
      </c>
      <c r="G32" s="33">
        <v>2.2775937497700003</v>
      </c>
      <c r="H32" s="33">
        <v>2.6193242851699994</v>
      </c>
      <c r="I32" s="33">
        <v>1.6176973292000001</v>
      </c>
      <c r="J32" s="32">
        <v>6.51461536414</v>
      </c>
      <c r="L32" s="33">
        <v>3.1140358740799998</v>
      </c>
      <c r="M32" s="33">
        <v>5.71780453482</v>
      </c>
      <c r="N32" s="33">
        <v>0.98119667048999981</v>
      </c>
      <c r="O32" s="32">
        <v>9.8130370793899999</v>
      </c>
      <c r="Q32" s="33">
        <v>2.6120806486300001</v>
      </c>
      <c r="R32" s="33">
        <v>3.8148784295999998</v>
      </c>
      <c r="S32" s="33">
        <v>0.90647364236000005</v>
      </c>
      <c r="T32" s="32">
        <v>7.3334327205900003</v>
      </c>
      <c r="V32" s="33">
        <v>6.3490692818999985</v>
      </c>
      <c r="W32" s="33">
        <v>17.178871507800004</v>
      </c>
      <c r="X32" s="33">
        <v>7.6043506493100033</v>
      </c>
      <c r="Y32" s="32">
        <v>31.132291439010007</v>
      </c>
    </row>
    <row r="33" spans="1:25" x14ac:dyDescent="0.2">
      <c r="A33">
        <v>2010</v>
      </c>
      <c r="B33" s="33">
        <v>12.415896732220002</v>
      </c>
      <c r="C33" s="33">
        <v>3.9227366746599994</v>
      </c>
      <c r="D33" s="33">
        <v>1.9099300056600004</v>
      </c>
      <c r="E33" s="32">
        <v>18.248563412540001</v>
      </c>
      <c r="G33" s="33">
        <v>2.3795915339599998</v>
      </c>
      <c r="H33" s="33">
        <v>3.7752201492800004</v>
      </c>
      <c r="I33" s="33">
        <v>2.0389837544900007</v>
      </c>
      <c r="J33" s="32">
        <v>8.1937954377300013</v>
      </c>
      <c r="L33" s="33">
        <v>2.7630959289800003</v>
      </c>
      <c r="M33" s="33">
        <v>4.1462917381399995</v>
      </c>
      <c r="N33" s="33">
        <v>1.1254657616100001</v>
      </c>
      <c r="O33" s="32">
        <v>8.0348534287299991</v>
      </c>
      <c r="Q33" s="33">
        <v>3.5322048002400002</v>
      </c>
      <c r="R33" s="33">
        <v>3.4308018882700004</v>
      </c>
      <c r="S33" s="33">
        <v>1.1767884905299999</v>
      </c>
      <c r="T33" s="32">
        <v>8.1397951790400001</v>
      </c>
      <c r="V33" s="33">
        <v>6.8176618336600008</v>
      </c>
      <c r="W33" s="33">
        <v>14.43996837328001</v>
      </c>
      <c r="X33" s="33">
        <v>7.9741582993799991</v>
      </c>
      <c r="Y33" s="32">
        <v>29.231788506320008</v>
      </c>
    </row>
    <row r="34" spans="1:25" x14ac:dyDescent="0.2">
      <c r="A34">
        <v>2011</v>
      </c>
      <c r="B34" s="33">
        <v>15.510299122199999</v>
      </c>
      <c r="C34" s="33">
        <v>5.6250793798099998</v>
      </c>
      <c r="D34" s="33">
        <v>3.7166465151799994</v>
      </c>
      <c r="E34" s="32">
        <v>24.852025017189998</v>
      </c>
      <c r="G34" s="33">
        <v>2.7798547028400002</v>
      </c>
      <c r="H34" s="33">
        <v>4.3544575121500007</v>
      </c>
      <c r="I34" s="33">
        <v>2.3912352552399994</v>
      </c>
      <c r="J34" s="32">
        <v>9.5255474702300003</v>
      </c>
      <c r="L34" s="33">
        <v>3.9957511915900001</v>
      </c>
      <c r="M34" s="33">
        <v>2.5374375827</v>
      </c>
      <c r="N34" s="33">
        <v>1.4036400817799997</v>
      </c>
      <c r="O34" s="32">
        <v>7.93682885607</v>
      </c>
      <c r="Q34" s="33">
        <v>5.222249389129999</v>
      </c>
      <c r="R34" s="33">
        <v>3.5467947631699994</v>
      </c>
      <c r="S34" s="33">
        <v>1.7432277269800001</v>
      </c>
      <c r="T34" s="32">
        <v>10.512271879279998</v>
      </c>
      <c r="V34" s="33">
        <v>10.130202737600001</v>
      </c>
      <c r="W34" s="33">
        <v>16.886850361160004</v>
      </c>
      <c r="X34" s="33">
        <v>7.9268065535300014</v>
      </c>
      <c r="Y34" s="32">
        <v>34.943859652290008</v>
      </c>
    </row>
    <row r="35" spans="1:25" x14ac:dyDescent="0.2">
      <c r="A35">
        <v>2012</v>
      </c>
      <c r="B35" s="33">
        <v>17.454843978939998</v>
      </c>
      <c r="C35" s="33">
        <v>10.081464736100001</v>
      </c>
      <c r="D35" s="33">
        <v>3.7277396953799999</v>
      </c>
      <c r="E35" s="32">
        <v>31.264048410419999</v>
      </c>
      <c r="G35" s="33">
        <v>3.5485184025999996</v>
      </c>
      <c r="H35" s="33">
        <v>4.8358842367199983</v>
      </c>
      <c r="I35" s="33">
        <v>1.5086022632800005</v>
      </c>
      <c r="J35" s="32">
        <v>9.8930049025999978</v>
      </c>
      <c r="L35" s="33">
        <v>4.5389305428100002</v>
      </c>
      <c r="M35" s="33">
        <v>2.8015490537900001</v>
      </c>
      <c r="N35" s="33">
        <v>1.3696488345600002</v>
      </c>
      <c r="O35" s="32">
        <v>8.7101284311599994</v>
      </c>
      <c r="Q35" s="33">
        <v>6.3714894968799998</v>
      </c>
      <c r="R35" s="33">
        <v>4.4169357991399991</v>
      </c>
      <c r="S35" s="33">
        <v>2.1933380771600004</v>
      </c>
      <c r="T35" s="32">
        <v>12.981763373179998</v>
      </c>
      <c r="V35" s="33">
        <v>11.584669728320005</v>
      </c>
      <c r="W35" s="33">
        <v>20.951203805540004</v>
      </c>
      <c r="X35" s="33">
        <v>8.1716035893499956</v>
      </c>
      <c r="Y35" s="32">
        <v>40.707477123210012</v>
      </c>
    </row>
    <row r="36" spans="1:25" x14ac:dyDescent="0.2">
      <c r="A36">
        <v>2013</v>
      </c>
      <c r="B36" s="33">
        <v>21.404001156699998</v>
      </c>
      <c r="C36" s="33">
        <v>11.185290947029999</v>
      </c>
      <c r="D36" s="33">
        <v>3.2312629337499996</v>
      </c>
      <c r="E36" s="32">
        <v>35.820555037479998</v>
      </c>
      <c r="G36" s="33">
        <v>3.65544846909</v>
      </c>
      <c r="H36" s="33">
        <v>4.5401282007699999</v>
      </c>
      <c r="I36" s="33">
        <v>1.6060069524999991</v>
      </c>
      <c r="J36" s="32">
        <v>9.801583622359999</v>
      </c>
      <c r="L36" s="33">
        <v>3.93847069132</v>
      </c>
      <c r="M36" s="33">
        <v>2.9935321766099996</v>
      </c>
      <c r="N36" s="33">
        <v>1.98143093872</v>
      </c>
      <c r="O36" s="32">
        <v>8.9134338066499996</v>
      </c>
      <c r="Q36" s="33">
        <v>5.5235987573400003</v>
      </c>
      <c r="R36" s="33">
        <v>4.889326349790001</v>
      </c>
      <c r="S36" s="33">
        <v>1.9805478393600002</v>
      </c>
      <c r="T36" s="32">
        <v>12.39347294649</v>
      </c>
      <c r="V36" s="33">
        <v>12.314616141779997</v>
      </c>
      <c r="W36" s="33">
        <v>19.045699569139998</v>
      </c>
      <c r="X36" s="33">
        <v>8.3783229635400005</v>
      </c>
      <c r="Y36" s="32">
        <v>39.738638674459992</v>
      </c>
    </row>
    <row r="37" spans="1:25" x14ac:dyDescent="0.2">
      <c r="A37">
        <v>2014</v>
      </c>
      <c r="B37" s="33">
        <v>25.692837074340005</v>
      </c>
      <c r="C37" s="33">
        <v>8.3474791739300009</v>
      </c>
      <c r="D37" s="33">
        <v>5.4701472619399993</v>
      </c>
      <c r="E37" s="32">
        <v>39.510463510210002</v>
      </c>
      <c r="G37" s="33">
        <v>4.5632461705699994</v>
      </c>
      <c r="H37" s="33">
        <v>2.8477363119299985</v>
      </c>
      <c r="I37" s="33">
        <v>2.2625672507800001</v>
      </c>
      <c r="J37" s="32">
        <v>9.673549733279998</v>
      </c>
      <c r="L37" s="33">
        <v>5.2848164898199999</v>
      </c>
      <c r="M37" s="33">
        <v>2.9430778629200005</v>
      </c>
      <c r="N37" s="33">
        <v>1.9776167628200001</v>
      </c>
      <c r="O37" s="32">
        <v>10.20551111556</v>
      </c>
      <c r="Q37" s="33">
        <v>6.3977836500399992</v>
      </c>
      <c r="R37" s="33">
        <v>4.5982113991200002</v>
      </c>
      <c r="S37" s="33">
        <v>2.17613825293</v>
      </c>
      <c r="T37" s="32">
        <v>13.17213330209</v>
      </c>
      <c r="V37" s="33">
        <v>14.646082027329999</v>
      </c>
      <c r="W37" s="33">
        <v>20.941020970350014</v>
      </c>
      <c r="X37" s="33">
        <v>9.4031293357799939</v>
      </c>
      <c r="Y37" s="32">
        <v>44.990232333460007</v>
      </c>
    </row>
    <row r="38" spans="1:25" x14ac:dyDescent="0.2">
      <c r="A38">
        <v>2015</v>
      </c>
      <c r="B38" s="33">
        <v>28.44222392196</v>
      </c>
      <c r="C38" s="33">
        <v>9.3124556551199991</v>
      </c>
      <c r="D38" s="33">
        <v>7.2261071307099991</v>
      </c>
      <c r="E38" s="32">
        <v>44.980786707789996</v>
      </c>
      <c r="G38" s="33">
        <v>6.4785766762899994</v>
      </c>
      <c r="H38" s="33">
        <v>2.3532536409700007</v>
      </c>
      <c r="I38" s="33">
        <v>2.3281226837399998</v>
      </c>
      <c r="J38" s="32">
        <v>11.159953001</v>
      </c>
      <c r="L38" s="33">
        <v>7.4226715522999998</v>
      </c>
      <c r="M38" s="33">
        <v>2.6553195667399998</v>
      </c>
      <c r="N38" s="33">
        <v>2.5960456230900002</v>
      </c>
      <c r="O38" s="32">
        <v>12.674036742129999</v>
      </c>
      <c r="Q38" s="33">
        <v>8.1987306685499988</v>
      </c>
      <c r="R38" s="33">
        <v>3.8842874368400002</v>
      </c>
      <c r="S38" s="33">
        <v>3.2623909573100005</v>
      </c>
      <c r="T38" s="32">
        <v>15.3454090627</v>
      </c>
      <c r="V38" s="33">
        <v>22.438082827679995</v>
      </c>
      <c r="W38" s="33">
        <v>21.929046841030004</v>
      </c>
      <c r="X38" s="33">
        <v>11.95288248001</v>
      </c>
      <c r="Y38" s="32">
        <v>56.320012148719997</v>
      </c>
    </row>
    <row r="39" spans="1:25" x14ac:dyDescent="0.2">
      <c r="A39">
        <v>2016</v>
      </c>
      <c r="B39" s="33">
        <v>35.170356647190005</v>
      </c>
      <c r="C39" s="33">
        <v>9.1701813650299986</v>
      </c>
      <c r="D39" s="33">
        <v>7.7693278627600009</v>
      </c>
      <c r="E39" s="32">
        <v>52.109865874980002</v>
      </c>
      <c r="G39" s="33">
        <v>7.6831716085200004</v>
      </c>
      <c r="H39" s="33">
        <v>3.1482890837300008</v>
      </c>
      <c r="I39" s="33">
        <v>2.2811201751799999</v>
      </c>
      <c r="J39" s="32">
        <v>13.112580867430001</v>
      </c>
      <c r="L39" s="33">
        <v>10.514546301060001</v>
      </c>
      <c r="M39" s="33">
        <v>3.1759799602299994</v>
      </c>
      <c r="N39" s="33">
        <v>2.5337128968699996</v>
      </c>
      <c r="O39" s="32">
        <v>16.22423915816</v>
      </c>
      <c r="Q39" s="33">
        <v>11.197026670880001</v>
      </c>
      <c r="R39" s="33">
        <v>4.60701859025</v>
      </c>
      <c r="S39" s="33">
        <v>3.1969808578300007</v>
      </c>
      <c r="T39" s="32">
        <v>19.001026118960002</v>
      </c>
      <c r="V39" s="33">
        <v>35.625365018359986</v>
      </c>
      <c r="W39" s="33">
        <v>23.962539547689996</v>
      </c>
      <c r="X39" s="33">
        <v>14.299765398859996</v>
      </c>
      <c r="Y39" s="32">
        <v>73.887669964909975</v>
      </c>
    </row>
    <row r="40" spans="1:25" x14ac:dyDescent="0.2">
      <c r="A40">
        <v>2017</v>
      </c>
      <c r="B40" s="33">
        <v>42.284794940010002</v>
      </c>
      <c r="C40" s="33">
        <v>10.94638579203</v>
      </c>
      <c r="D40" s="33">
        <v>9.3743897248899977</v>
      </c>
      <c r="E40" s="32">
        <v>62.605570456929996</v>
      </c>
      <c r="G40" s="33">
        <v>10.439522366219999</v>
      </c>
      <c r="H40" s="33">
        <v>5.1516535583900023</v>
      </c>
      <c r="I40" s="33">
        <v>3.0679622389199999</v>
      </c>
      <c r="J40" s="32">
        <v>18.659138163530002</v>
      </c>
      <c r="L40" s="33">
        <v>12.5072134254</v>
      </c>
      <c r="M40" s="33">
        <v>4.2992628742299992</v>
      </c>
      <c r="N40" s="33">
        <v>2.9944885998599995</v>
      </c>
      <c r="O40" s="32">
        <v>19.800964899489998</v>
      </c>
      <c r="Q40" s="33">
        <v>14.738965145610001</v>
      </c>
      <c r="R40" s="33">
        <v>7.2899152389299999</v>
      </c>
      <c r="S40" s="33">
        <v>3.7278097334399996</v>
      </c>
      <c r="T40" s="32">
        <v>25.756690117980003</v>
      </c>
      <c r="V40" s="33">
        <v>48.898119501339998</v>
      </c>
      <c r="W40" s="33">
        <v>26.136962552319986</v>
      </c>
      <c r="X40" s="33">
        <v>16.442601287159992</v>
      </c>
      <c r="Y40" s="32">
        <v>91.477683340819965</v>
      </c>
    </row>
    <row r="41" spans="1:25" x14ac:dyDescent="0.2">
      <c r="A41">
        <v>2018</v>
      </c>
      <c r="B41" s="33">
        <v>38.634400824309999</v>
      </c>
      <c r="C41" s="33">
        <v>10.157974527169999</v>
      </c>
      <c r="D41" s="33">
        <v>9.4220831372600014</v>
      </c>
      <c r="E41" s="32">
        <v>58.21445848874</v>
      </c>
      <c r="G41" s="33">
        <v>11.134838377360001</v>
      </c>
      <c r="H41" s="33">
        <v>4.8496256599200018</v>
      </c>
      <c r="I41" s="33">
        <v>3.3573591656200001</v>
      </c>
      <c r="J41" s="32">
        <v>19.341823202900002</v>
      </c>
      <c r="L41" s="33">
        <v>14.13633775213</v>
      </c>
      <c r="M41" s="33">
        <v>3.6850316350499996</v>
      </c>
      <c r="N41" s="33">
        <v>3.3163043893700004</v>
      </c>
      <c r="O41" s="32">
        <v>21.137673776549999</v>
      </c>
      <c r="Q41" s="33">
        <v>18.481864359379998</v>
      </c>
      <c r="R41" s="33">
        <v>8.1041306113799987</v>
      </c>
      <c r="S41" s="33">
        <v>4.5558993261899996</v>
      </c>
      <c r="T41" s="32">
        <v>31.141894296949999</v>
      </c>
      <c r="V41" s="33">
        <v>46.380440554869992</v>
      </c>
      <c r="W41" s="33">
        <v>28.404271283439986</v>
      </c>
      <c r="X41" s="33">
        <v>20.359199074120003</v>
      </c>
      <c r="Y41" s="32">
        <v>95.143910912429973</v>
      </c>
    </row>
    <row r="42" spans="1:25" x14ac:dyDescent="0.2">
      <c r="A42">
        <v>2019</v>
      </c>
      <c r="B42" s="33">
        <v>29.859734061580003</v>
      </c>
      <c r="C42" s="33">
        <v>10.322361876059999</v>
      </c>
      <c r="D42" s="33">
        <v>9.1887694716600006</v>
      </c>
      <c r="E42" s="32">
        <v>49.370865409300002</v>
      </c>
      <c r="G42" s="33">
        <v>7.9887772754700022</v>
      </c>
      <c r="H42" s="33">
        <v>4.3055613524499998</v>
      </c>
      <c r="I42" s="33">
        <v>3.8939862420099995</v>
      </c>
      <c r="J42" s="32">
        <v>16.18832486993</v>
      </c>
      <c r="L42" s="33">
        <v>13.796236379029999</v>
      </c>
      <c r="M42" s="33">
        <v>2.7834096752899988</v>
      </c>
      <c r="N42" s="33">
        <v>3.6476667899999988</v>
      </c>
      <c r="O42" s="32">
        <v>20.227312844319997</v>
      </c>
      <c r="Q42" s="33">
        <v>19.700940641380001</v>
      </c>
      <c r="R42" s="33">
        <v>11.843652085970001</v>
      </c>
      <c r="S42" s="33">
        <v>5.6678091117299996</v>
      </c>
      <c r="T42" s="32">
        <v>37.212401839080002</v>
      </c>
      <c r="V42" s="33">
        <v>39.905264183990006</v>
      </c>
      <c r="W42" s="33">
        <v>33.804211199310018</v>
      </c>
      <c r="X42" s="33">
        <v>22.170422492119982</v>
      </c>
      <c r="Y42" s="32">
        <v>95.879897875420014</v>
      </c>
    </row>
    <row r="43" spans="1:25" x14ac:dyDescent="0.2">
      <c r="A43">
        <v>2020</v>
      </c>
      <c r="B43" s="33">
        <v>28.937275531090002</v>
      </c>
      <c r="C43" s="33">
        <v>9.1114755280100006</v>
      </c>
      <c r="D43" s="33">
        <v>6.88777128102</v>
      </c>
      <c r="E43" s="32">
        <v>44.93652234012</v>
      </c>
      <c r="G43" s="33">
        <v>8.7608626313899993</v>
      </c>
      <c r="H43" s="33">
        <v>5.59363224265</v>
      </c>
      <c r="I43" s="33">
        <v>3.5564418642799986</v>
      </c>
      <c r="J43" s="32">
        <v>17.91093673832</v>
      </c>
      <c r="L43" s="33">
        <v>10.13342737821</v>
      </c>
      <c r="M43" s="33">
        <v>4.2705421664600003</v>
      </c>
      <c r="N43" s="33">
        <v>4.8723927849800006</v>
      </c>
      <c r="O43" s="32">
        <v>19.276362329649999</v>
      </c>
      <c r="Q43" s="33">
        <v>17.391274702489998</v>
      </c>
      <c r="R43" s="33">
        <v>15.093673554610003</v>
      </c>
      <c r="S43" s="33">
        <v>7.5482140276499994</v>
      </c>
      <c r="T43" s="32">
        <v>40.033162284749999</v>
      </c>
      <c r="V43" s="33">
        <v>41.229480967280004</v>
      </c>
      <c r="W43" s="33">
        <v>34.257461781260034</v>
      </c>
      <c r="X43" s="33">
        <v>23.12755943356002</v>
      </c>
      <c r="Y43" s="32">
        <v>98.614502182100054</v>
      </c>
    </row>
    <row r="44" spans="1:25" x14ac:dyDescent="0.2">
      <c r="A44">
        <v>2021</v>
      </c>
      <c r="B44" s="33">
        <v>35.469135992570003</v>
      </c>
      <c r="C44" s="33">
        <v>7.2178804423400003</v>
      </c>
      <c r="D44" s="33">
        <v>6.9118313865099985</v>
      </c>
      <c r="E44" s="32">
        <v>49.598847821420009</v>
      </c>
      <c r="G44" s="33">
        <v>12.54252466102</v>
      </c>
      <c r="H44" s="33">
        <v>5.8660253995100025</v>
      </c>
      <c r="I44" s="33">
        <v>3.7926469594299999</v>
      </c>
      <c r="J44" s="32">
        <v>22.201197019960006</v>
      </c>
      <c r="L44" s="33">
        <v>13.252085885510001</v>
      </c>
      <c r="M44" s="33">
        <v>6.5190342424700001</v>
      </c>
      <c r="N44" s="33">
        <v>6.7963301170100001</v>
      </c>
      <c r="O44" s="32">
        <v>26.567450244990003</v>
      </c>
      <c r="Q44" s="33">
        <v>16.8884436102</v>
      </c>
      <c r="R44" s="33">
        <v>10.455659593779998</v>
      </c>
      <c r="S44" s="33">
        <v>7.5265148678099996</v>
      </c>
      <c r="T44" s="32">
        <v>34.870618071789998</v>
      </c>
      <c r="V44" s="33">
        <v>46.003184665970011</v>
      </c>
      <c r="W44" s="33">
        <v>39.526964077060008</v>
      </c>
      <c r="X44" s="33">
        <v>23.738945102690007</v>
      </c>
      <c r="Y44" s="32">
        <v>109.26909384572004</v>
      </c>
    </row>
    <row r="45" spans="1:25" x14ac:dyDescent="0.2">
      <c r="A45">
        <v>2022</v>
      </c>
      <c r="B45" s="33">
        <v>48.423665277160005</v>
      </c>
      <c r="C45" s="33">
        <v>10.685622103489997</v>
      </c>
      <c r="D45" s="33">
        <v>7.42263838558</v>
      </c>
      <c r="E45" s="32">
        <v>66.531925766230003</v>
      </c>
      <c r="G45" s="33">
        <v>13.375466908769997</v>
      </c>
      <c r="H45" s="33">
        <v>9.1225757855599987</v>
      </c>
      <c r="I45" s="33">
        <v>4.2798578989999996</v>
      </c>
      <c r="J45" s="32">
        <v>26.777900593329996</v>
      </c>
      <c r="L45" s="33">
        <v>14.516703644670001</v>
      </c>
      <c r="M45" s="33">
        <v>6.1754487364199999</v>
      </c>
      <c r="N45" s="33">
        <v>5.2176924198599997</v>
      </c>
      <c r="O45" s="32">
        <v>25.909844800950001</v>
      </c>
      <c r="Q45" s="33">
        <v>20.294677086259998</v>
      </c>
      <c r="R45" s="33">
        <v>9.4914795583</v>
      </c>
      <c r="S45" s="33">
        <v>8.5767528024399979</v>
      </c>
      <c r="T45" s="32">
        <v>38.362909446999993</v>
      </c>
      <c r="V45" s="33">
        <v>60.108606157370033</v>
      </c>
      <c r="W45" s="33">
        <v>56.837370863169987</v>
      </c>
      <c r="X45" s="33">
        <v>24.979683196290011</v>
      </c>
      <c r="Y45" s="32">
        <v>141.92566021683004</v>
      </c>
    </row>
    <row r="46" spans="1:25" x14ac:dyDescent="0.2">
      <c r="A46">
        <v>2023</v>
      </c>
      <c r="B46" s="33">
        <v>37.069324261840002</v>
      </c>
      <c r="C46" s="33">
        <v>11.207824122920002</v>
      </c>
      <c r="D46" s="33">
        <v>5.7343441530199994</v>
      </c>
      <c r="E46" s="32">
        <v>54.011492537780001</v>
      </c>
      <c r="G46" s="33">
        <v>8.8904350116700019</v>
      </c>
      <c r="H46" s="33">
        <v>12.025074986590004</v>
      </c>
      <c r="I46" s="33">
        <v>3.7743501763199991</v>
      </c>
      <c r="J46" s="32">
        <v>24.689860174580005</v>
      </c>
      <c r="L46" s="33">
        <v>12.091343558729999</v>
      </c>
      <c r="M46" s="33">
        <v>6.059111532990002</v>
      </c>
      <c r="N46" s="33">
        <v>2.4727828104899996</v>
      </c>
      <c r="O46" s="32">
        <v>20.623237902210001</v>
      </c>
      <c r="Q46" s="33">
        <v>16.948626451020001</v>
      </c>
      <c r="R46" s="33">
        <v>13.241266594620001</v>
      </c>
      <c r="S46" s="33">
        <v>7.6582963031399984</v>
      </c>
      <c r="T46" s="32">
        <v>37.848189348779997</v>
      </c>
      <c r="V46" s="33">
        <v>48.849746679060019</v>
      </c>
      <c r="W46" s="33">
        <v>56.682901446079981</v>
      </c>
      <c r="X46" s="33">
        <v>23.66569899092999</v>
      </c>
      <c r="Y46" s="32">
        <v>129.19834711606998</v>
      </c>
    </row>
    <row r="47" spans="1:25" ht="15" x14ac:dyDescent="0.25">
      <c r="A47" s="10">
        <v>2024</v>
      </c>
      <c r="B47" s="31">
        <v>22.584413137050003</v>
      </c>
      <c r="C47" s="31">
        <v>8.5693553822900004</v>
      </c>
      <c r="D47" s="31">
        <v>5.0664096746300009</v>
      </c>
      <c r="E47" s="30">
        <v>36.220178193970007</v>
      </c>
      <c r="G47" s="31">
        <v>6.0247265906399994</v>
      </c>
      <c r="H47" s="31">
        <v>10.381229874109998</v>
      </c>
      <c r="I47" s="31">
        <v>3.4455875914000003</v>
      </c>
      <c r="J47" s="30">
        <v>19.851544056149997</v>
      </c>
      <c r="L47" s="31">
        <v>7.0242689267200014</v>
      </c>
      <c r="M47" s="31">
        <v>5.1641762608199997</v>
      </c>
      <c r="N47" s="31">
        <v>2.9391785569600009</v>
      </c>
      <c r="O47" s="30">
        <v>15.127623744500003</v>
      </c>
      <c r="Q47" s="31">
        <v>9.2976040262299975</v>
      </c>
      <c r="R47" s="31">
        <v>11.89718874187</v>
      </c>
      <c r="S47" s="31">
        <v>5.4914103008100001</v>
      </c>
      <c r="T47" s="30">
        <v>26.686203068909997</v>
      </c>
      <c r="V47" s="31">
        <v>23.605395507600004</v>
      </c>
      <c r="W47" s="31">
        <v>55.834117315980031</v>
      </c>
      <c r="X47" s="31">
        <v>23.416680766560006</v>
      </c>
      <c r="Y47" s="30">
        <v>102.85619359014004</v>
      </c>
    </row>
    <row r="48" spans="1:25" x14ac:dyDescent="0.2">
      <c r="A48" s="16">
        <v>2025</v>
      </c>
      <c r="B48" s="29">
        <v>27.155878156519996</v>
      </c>
      <c r="C48" s="29">
        <v>6.241462749240001</v>
      </c>
      <c r="D48" s="29">
        <v>4.99714041987</v>
      </c>
      <c r="E48" s="29">
        <v>38.394481325629997</v>
      </c>
      <c r="G48" s="29">
        <v>5.0581951683700002</v>
      </c>
      <c r="H48" s="29">
        <v>10.095671786139999</v>
      </c>
      <c r="I48" s="29">
        <v>3.4180475559199999</v>
      </c>
      <c r="J48" s="29">
        <v>18.571914510429998</v>
      </c>
      <c r="L48" s="29">
        <v>7.2476778934099997</v>
      </c>
      <c r="M48" s="29">
        <v>5.6598676354500004</v>
      </c>
      <c r="N48" s="29">
        <v>4.2429173419599993</v>
      </c>
      <c r="O48" s="29">
        <v>17.15046287082</v>
      </c>
      <c r="Q48" s="29">
        <v>10.916238872169998</v>
      </c>
      <c r="R48" s="29">
        <v>16.385510381939998</v>
      </c>
      <c r="S48" s="29">
        <v>4.6161075647100001</v>
      </c>
      <c r="T48" s="29">
        <v>31.917856818819995</v>
      </c>
      <c r="V48" s="29">
        <v>24.940753377020002</v>
      </c>
      <c r="W48" s="29">
        <v>44.37799163144004</v>
      </c>
      <c r="X48" s="29">
        <v>22.513954271730011</v>
      </c>
      <c r="Y48" s="29">
        <v>91.832699280190056</v>
      </c>
    </row>
    <row r="49" spans="1:25" x14ac:dyDescent="0.2">
      <c r="A49" s="16">
        <v>2026</v>
      </c>
      <c r="B49" s="29">
        <v>31.555951362070001</v>
      </c>
      <c r="C49" s="29">
        <v>7.1928167221000008</v>
      </c>
      <c r="D49" s="29">
        <v>5.8275250241400007</v>
      </c>
      <c r="E49" s="29">
        <v>44.576293108310004</v>
      </c>
      <c r="G49" s="29">
        <v>7.4443659128500004</v>
      </c>
      <c r="H49" s="29">
        <v>8.5194257668100057</v>
      </c>
      <c r="I49" s="29">
        <v>2.9100939714699989</v>
      </c>
      <c r="J49" s="29">
        <v>18.873885651130003</v>
      </c>
      <c r="L49" s="29">
        <v>10.55061780818</v>
      </c>
      <c r="M49" s="29">
        <v>5.9544153594400004</v>
      </c>
      <c r="N49" s="29">
        <v>3.9786913509299993</v>
      </c>
      <c r="O49" s="29">
        <v>20.483724518549998</v>
      </c>
      <c r="Q49" s="29">
        <v>14.04940441183</v>
      </c>
      <c r="R49" s="29">
        <v>13.975548453510001</v>
      </c>
      <c r="S49" s="29">
        <v>6.5711477698399978</v>
      </c>
      <c r="T49" s="29">
        <v>34.596100635180001</v>
      </c>
      <c r="V49" s="29">
        <v>36.065043862119985</v>
      </c>
      <c r="W49" s="29">
        <v>44.136103105610019</v>
      </c>
      <c r="X49" s="29">
        <v>21.34838131359999</v>
      </c>
      <c r="Y49" s="29">
        <v>101.54952828133</v>
      </c>
    </row>
    <row r="50" spans="1:25" x14ac:dyDescent="0.2">
      <c r="B50" s="36"/>
    </row>
    <row r="51" spans="1:25" x14ac:dyDescent="0.2">
      <c r="B51" s="36"/>
    </row>
    <row r="52" spans="1:25" ht="18" x14ac:dyDescent="0.25">
      <c r="B52" s="50" t="s">
        <v>46</v>
      </c>
      <c r="C52" s="50"/>
      <c r="D52" s="50"/>
      <c r="E52" s="50"/>
      <c r="G52" s="50" t="s">
        <v>47</v>
      </c>
      <c r="H52" s="50"/>
      <c r="I52" s="50"/>
      <c r="J52" s="50"/>
      <c r="L52" s="50" t="s">
        <v>48</v>
      </c>
      <c r="M52" s="50"/>
      <c r="N52" s="50"/>
      <c r="O52" s="50"/>
      <c r="Q52" s="50" t="s">
        <v>49</v>
      </c>
      <c r="R52" s="50"/>
      <c r="S52" s="50"/>
      <c r="T52" s="50"/>
      <c r="V52" s="50" t="s">
        <v>50</v>
      </c>
      <c r="W52" s="50"/>
      <c r="X52" s="50"/>
      <c r="Y52" s="50"/>
    </row>
    <row r="53" spans="1:25" ht="10.5" customHeight="1" x14ac:dyDescent="0.3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</row>
    <row r="54" spans="1:25" ht="15" x14ac:dyDescent="0.25">
      <c r="B54" s="26" t="s">
        <v>16</v>
      </c>
      <c r="C54" s="26" t="s">
        <v>17</v>
      </c>
      <c r="D54" s="26" t="s">
        <v>18</v>
      </c>
      <c r="E54" s="26" t="s">
        <v>32</v>
      </c>
      <c r="G54" s="26" t="s">
        <v>16</v>
      </c>
      <c r="H54" s="26" t="s">
        <v>17</v>
      </c>
      <c r="I54" s="26" t="s">
        <v>18</v>
      </c>
      <c r="J54" s="26" t="s">
        <v>32</v>
      </c>
      <c r="L54" s="26" t="s">
        <v>16</v>
      </c>
      <c r="M54" s="26" t="s">
        <v>17</v>
      </c>
      <c r="N54" s="26" t="s">
        <v>18</v>
      </c>
      <c r="O54" s="26" t="s">
        <v>32</v>
      </c>
      <c r="Q54" s="26" t="s">
        <v>16</v>
      </c>
      <c r="R54" s="26" t="s">
        <v>17</v>
      </c>
      <c r="S54" s="26" t="s">
        <v>18</v>
      </c>
      <c r="T54" s="26" t="s">
        <v>32</v>
      </c>
      <c r="V54" s="26" t="s">
        <v>16</v>
      </c>
      <c r="W54" s="26" t="s">
        <v>17</v>
      </c>
      <c r="X54" s="26" t="s">
        <v>18</v>
      </c>
      <c r="Y54" s="26" t="s">
        <v>32</v>
      </c>
    </row>
    <row r="55" spans="1:25" x14ac:dyDescent="0.2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</row>
    <row r="56" spans="1:25" x14ac:dyDescent="0.2">
      <c r="A56">
        <v>2009</v>
      </c>
      <c r="B56" s="6">
        <f t="shared" ref="B56:E56" si="0">+B32/B31-1</f>
        <v>-0.19790199539936715</v>
      </c>
      <c r="C56" s="6">
        <f t="shared" si="0"/>
        <v>-3.8761387229469979E-2</v>
      </c>
      <c r="D56" s="6">
        <f t="shared" si="0"/>
        <v>-0.25146706963866561</v>
      </c>
      <c r="E56" s="6">
        <f t="shared" si="0"/>
        <v>-0.16103197820233439</v>
      </c>
      <c r="G56" s="6">
        <f t="shared" ref="G56:J56" si="1">+G32/G31-1</f>
        <v>2.9337024207245266E-2</v>
      </c>
      <c r="H56" s="6">
        <f t="shared" si="1"/>
        <v>0.14209729495989665</v>
      </c>
      <c r="I56" s="6">
        <f t="shared" si="1"/>
        <v>0.34828055630380628</v>
      </c>
      <c r="J56" s="6">
        <f t="shared" si="1"/>
        <v>0.14172590703878862</v>
      </c>
      <c r="L56" s="6">
        <f t="shared" ref="L56:O56" si="2">+L32/L31-1</f>
        <v>4.2766966156902786E-2</v>
      </c>
      <c r="M56" s="6">
        <f t="shared" si="2"/>
        <v>0.27283831595339314</v>
      </c>
      <c r="N56" s="6">
        <f t="shared" si="2"/>
        <v>0.36106145827723712</v>
      </c>
      <c r="O56" s="6">
        <f t="shared" si="2"/>
        <v>0.19680024403133944</v>
      </c>
      <c r="Q56" s="6">
        <f t="shared" ref="Q56:T56" si="3">+Q32/Q31-1</f>
        <v>-0.36251426452362601</v>
      </c>
      <c r="R56" s="6">
        <f t="shared" si="3"/>
        <v>-7.9455315361677936E-2</v>
      </c>
      <c r="S56" s="6">
        <f t="shared" si="3"/>
        <v>-0.37855199940128492</v>
      </c>
      <c r="T56" s="6">
        <f t="shared" si="3"/>
        <v>-0.24399737537792909</v>
      </c>
      <c r="V56" s="6">
        <f t="shared" ref="V56:Y73" si="4">+V32/V31-1</f>
        <v>-0.20766056198171723</v>
      </c>
      <c r="W56" s="6">
        <f t="shared" si="4"/>
        <v>-0.13883878019886797</v>
      </c>
      <c r="X56" s="6">
        <f t="shared" si="4"/>
        <v>0.13362641028856093</v>
      </c>
      <c r="Y56" s="6">
        <f t="shared" si="4"/>
        <v>-0.10202782546987499</v>
      </c>
    </row>
    <row r="57" spans="1:25" x14ac:dyDescent="0.2">
      <c r="A57">
        <v>2010</v>
      </c>
      <c r="B57" s="6">
        <f t="shared" ref="B57:E57" si="5">+B33/B32-1</f>
        <v>0.11416747245289849</v>
      </c>
      <c r="C57" s="6">
        <f t="shared" si="5"/>
        <v>-0.33603200619782625</v>
      </c>
      <c r="D57" s="6">
        <f t="shared" si="5"/>
        <v>-3.5590532360174731E-2</v>
      </c>
      <c r="E57" s="6">
        <f t="shared" si="5"/>
        <v>-4.1168642055865901E-2</v>
      </c>
      <c r="G57" s="6">
        <f t="shared" ref="G57:J57" si="6">+G33/G32-1</f>
        <v>4.4783133164243871E-2</v>
      </c>
      <c r="H57" s="6">
        <f t="shared" si="6"/>
        <v>0.44129544045172753</v>
      </c>
      <c r="I57" s="6">
        <f t="shared" si="6"/>
        <v>0.26042351537931974</v>
      </c>
      <c r="J57" s="6">
        <f t="shared" si="6"/>
        <v>0.2577558274327485</v>
      </c>
      <c r="L57" s="6">
        <f t="shared" ref="L57:O57" si="7">+L33/L32-1</f>
        <v>-0.11269617926404907</v>
      </c>
      <c r="M57" s="6">
        <f t="shared" si="7"/>
        <v>-0.27484549132623903</v>
      </c>
      <c r="N57" s="6">
        <f t="shared" si="7"/>
        <v>0.14703381641924418</v>
      </c>
      <c r="O57" s="6">
        <f t="shared" si="7"/>
        <v>-0.18120625004002699</v>
      </c>
      <c r="Q57" s="6">
        <f t="shared" ref="Q57:T57" si="8">+Q33/Q32-1</f>
        <v>0.35225717555566005</v>
      </c>
      <c r="R57" s="6">
        <f t="shared" si="8"/>
        <v>-0.1006785795190519</v>
      </c>
      <c r="S57" s="6">
        <f t="shared" si="8"/>
        <v>0.2982048628200995</v>
      </c>
      <c r="T57" s="6">
        <f t="shared" si="8"/>
        <v>0.10995702683492059</v>
      </c>
      <c r="V57" s="6">
        <f t="shared" si="4"/>
        <v>7.3804920210253755E-2</v>
      </c>
      <c r="W57" s="6">
        <f t="shared" si="4"/>
        <v>-0.15943440366710959</v>
      </c>
      <c r="X57" s="6">
        <f t="shared" si="4"/>
        <v>4.8631062285844351E-2</v>
      </c>
      <c r="Y57" s="6">
        <f t="shared" si="4"/>
        <v>-6.104603435353273E-2</v>
      </c>
    </row>
    <row r="58" spans="1:25" x14ac:dyDescent="0.2">
      <c r="A58">
        <v>2011</v>
      </c>
      <c r="B58" s="6">
        <f t="shared" ref="B58:E58" si="9">+B34/B33-1</f>
        <v>0.24922906953227431</v>
      </c>
      <c r="C58" s="6">
        <f t="shared" si="9"/>
        <v>0.43396813152071956</v>
      </c>
      <c r="D58" s="6">
        <f t="shared" si="9"/>
        <v>0.94595953996526982</v>
      </c>
      <c r="E58" s="6">
        <f t="shared" si="9"/>
        <v>0.36186199731822444</v>
      </c>
      <c r="G58" s="6">
        <f t="shared" ref="G58:J58" si="10">+G34/G33-1</f>
        <v>0.16820667041704507</v>
      </c>
      <c r="H58" s="6">
        <f t="shared" si="10"/>
        <v>0.15343141325956067</v>
      </c>
      <c r="I58" s="6">
        <f t="shared" si="10"/>
        <v>0.17275836552121304</v>
      </c>
      <c r="J58" s="6">
        <f t="shared" si="10"/>
        <v>0.16253176475063991</v>
      </c>
      <c r="L58" s="6">
        <f t="shared" ref="L58:O58" si="11">+L34/L33-1</f>
        <v>0.44611381374118109</v>
      </c>
      <c r="M58" s="6">
        <f t="shared" si="11"/>
        <v>-0.38802242028481126</v>
      </c>
      <c r="N58" s="6">
        <f t="shared" si="11"/>
        <v>0.24716373403671188</v>
      </c>
      <c r="O58" s="6">
        <f t="shared" si="11"/>
        <v>-1.2199920450259305E-2</v>
      </c>
      <c r="Q58" s="6">
        <f t="shared" ref="Q58:T58" si="12">+Q34/Q33-1</f>
        <v>0.4784673269158024</v>
      </c>
      <c r="R58" s="6">
        <f t="shared" si="12"/>
        <v>3.380926053952038E-2</v>
      </c>
      <c r="S58" s="6">
        <f t="shared" si="12"/>
        <v>0.4813432838681897</v>
      </c>
      <c r="T58" s="6">
        <f t="shared" si="12"/>
        <v>0.29146638804243308</v>
      </c>
      <c r="V58" s="6">
        <f t="shared" si="4"/>
        <v>0.48587638764736041</v>
      </c>
      <c r="W58" s="6">
        <f t="shared" si="4"/>
        <v>0.16945203234708961</v>
      </c>
      <c r="X58" s="6">
        <f t="shared" si="4"/>
        <v>-5.9381497171531183E-3</v>
      </c>
      <c r="Y58" s="6">
        <f t="shared" si="4"/>
        <v>0.19540614645371535</v>
      </c>
    </row>
    <row r="59" spans="1:25" x14ac:dyDescent="0.2">
      <c r="A59">
        <v>2012</v>
      </c>
      <c r="B59" s="6">
        <f t="shared" ref="B59:E59" si="13">+B35/B34-1</f>
        <v>0.12537120280012903</v>
      </c>
      <c r="C59" s="6">
        <f t="shared" si="13"/>
        <v>0.79223510556761711</v>
      </c>
      <c r="D59" s="6">
        <f t="shared" si="13"/>
        <v>2.984728344407328E-3</v>
      </c>
      <c r="E59" s="6">
        <f t="shared" si="13"/>
        <v>0.25800808540933162</v>
      </c>
      <c r="G59" s="6">
        <f t="shared" ref="G59:J59" si="14">+G35/G34-1</f>
        <v>0.27651218568175695</v>
      </c>
      <c r="H59" s="6">
        <f t="shared" si="14"/>
        <v>0.11055951820099286</v>
      </c>
      <c r="I59" s="6">
        <f t="shared" si="14"/>
        <v>-0.36911173420760401</v>
      </c>
      <c r="J59" s="6">
        <f t="shared" si="14"/>
        <v>3.8575990883296107E-2</v>
      </c>
      <c r="L59" s="6">
        <f t="shared" ref="L59:O59" si="15">+L35/L34-1</f>
        <v>0.13593923274383268</v>
      </c>
      <c r="M59" s="6">
        <f t="shared" si="15"/>
        <v>0.10408589866039897</v>
      </c>
      <c r="N59" s="6">
        <f t="shared" si="15"/>
        <v>-2.4216497990634522E-2</v>
      </c>
      <c r="O59" s="6">
        <f t="shared" si="15"/>
        <v>9.7431806721974157E-2</v>
      </c>
      <c r="Q59" s="6">
        <f t="shared" ref="Q59:T59" si="16">+Q35/Q34-1</f>
        <v>0.22006610985337449</v>
      </c>
      <c r="R59" s="6">
        <f t="shared" si="16"/>
        <v>0.24533165691050551</v>
      </c>
      <c r="S59" s="6">
        <f t="shared" si="16"/>
        <v>0.25820513477018858</v>
      </c>
      <c r="T59" s="6">
        <f t="shared" si="16"/>
        <v>0.23491510895636569</v>
      </c>
      <c r="V59" s="6">
        <f t="shared" si="4"/>
        <v>0.14357728353466204</v>
      </c>
      <c r="W59" s="6">
        <f t="shared" si="4"/>
        <v>0.2406815573926131</v>
      </c>
      <c r="X59" s="6">
        <f t="shared" si="4"/>
        <v>3.0882176090317293E-2</v>
      </c>
      <c r="Y59" s="6">
        <f t="shared" si="4"/>
        <v>0.16493934923820852</v>
      </c>
    </row>
    <row r="60" spans="1:25" x14ac:dyDescent="0.2">
      <c r="A60">
        <v>2013</v>
      </c>
      <c r="B60" s="6">
        <f t="shared" ref="B60:E60" si="17">+B36/B35-1</f>
        <v>0.22624992709902325</v>
      </c>
      <c r="C60" s="6">
        <f t="shared" si="17"/>
        <v>0.10949065833433758</v>
      </c>
      <c r="D60" s="6">
        <f t="shared" si="17"/>
        <v>-0.13318439649777913</v>
      </c>
      <c r="E60" s="6">
        <f t="shared" si="17"/>
        <v>0.1457426935643229</v>
      </c>
      <c r="G60" s="6">
        <f t="shared" ref="G60:J60" si="18">+G36/G35-1</f>
        <v>3.0133721840544192E-2</v>
      </c>
      <c r="H60" s="6">
        <f t="shared" si="18"/>
        <v>-6.1158626111074699E-2</v>
      </c>
      <c r="I60" s="6">
        <f t="shared" si="18"/>
        <v>6.4566182612123102E-2</v>
      </c>
      <c r="J60" s="6">
        <f t="shared" si="18"/>
        <v>-9.241002217230454E-3</v>
      </c>
      <c r="L60" s="6">
        <f t="shared" ref="L60:O60" si="19">+L36/L35-1</f>
        <v>-0.13229104209166032</v>
      </c>
      <c r="M60" s="6">
        <f t="shared" si="19"/>
        <v>6.852748930463326E-2</v>
      </c>
      <c r="N60" s="6">
        <f t="shared" si="19"/>
        <v>0.44667077335668659</v>
      </c>
      <c r="O60" s="6">
        <f t="shared" si="19"/>
        <v>2.3341260361062766E-2</v>
      </c>
      <c r="Q60" s="6">
        <f t="shared" ref="Q60:T60" si="20">+Q36/Q35-1</f>
        <v>-0.13307574939191158</v>
      </c>
      <c r="R60" s="6">
        <f t="shared" si="20"/>
        <v>0.10694983403244818</v>
      </c>
      <c r="S60" s="6">
        <f t="shared" si="20"/>
        <v>-9.7016615913369519E-2</v>
      </c>
      <c r="T60" s="6">
        <f t="shared" si="20"/>
        <v>-4.5316680775848273E-2</v>
      </c>
      <c r="V60" s="6">
        <f t="shared" si="4"/>
        <v>6.3009686989656366E-2</v>
      </c>
      <c r="W60" s="6">
        <f t="shared" si="4"/>
        <v>-9.0949630106511803E-2</v>
      </c>
      <c r="X60" s="6">
        <f t="shared" si="4"/>
        <v>2.5297283688531014E-2</v>
      </c>
      <c r="Y60" s="6">
        <f t="shared" si="4"/>
        <v>-2.3800012116143243E-2</v>
      </c>
    </row>
    <row r="61" spans="1:25" x14ac:dyDescent="0.2">
      <c r="A61">
        <v>2014</v>
      </c>
      <c r="B61" s="6">
        <f t="shared" ref="B61:E61" si="21">+B37/B36-1</f>
        <v>0.20037542916584505</v>
      </c>
      <c r="C61" s="6">
        <f t="shared" si="21"/>
        <v>-0.2537092496331993</v>
      </c>
      <c r="D61" s="6">
        <f t="shared" si="21"/>
        <v>0.69288212506795044</v>
      </c>
      <c r="E61" s="6">
        <f t="shared" si="21"/>
        <v>0.10301092400352685</v>
      </c>
      <c r="G61" s="6">
        <f t="shared" ref="G61:J61" si="22">+G37/G36-1</f>
        <v>0.24834099267332577</v>
      </c>
      <c r="H61" s="6">
        <f t="shared" si="22"/>
        <v>-0.37276301769473685</v>
      </c>
      <c r="I61" s="6">
        <f t="shared" si="22"/>
        <v>0.40881535242295364</v>
      </c>
      <c r="J61" s="6">
        <f t="shared" si="22"/>
        <v>-1.3062571724422378E-2</v>
      </c>
      <c r="L61" s="6">
        <f t="shared" ref="L61:O61" si="23">+L37/L36-1</f>
        <v>0.34184481846398218</v>
      </c>
      <c r="M61" s="6">
        <f t="shared" si="23"/>
        <v>-1.6854441747519711E-2</v>
      </c>
      <c r="N61" s="6">
        <f t="shared" si="23"/>
        <v>-1.9249603029131146E-3</v>
      </c>
      <c r="O61" s="6">
        <f t="shared" si="23"/>
        <v>0.14495842308785956</v>
      </c>
      <c r="Q61" s="6">
        <f t="shared" ref="Q61:T61" si="24">+Q37/Q36-1</f>
        <v>0.15826364859292941</v>
      </c>
      <c r="R61" s="6">
        <f t="shared" si="24"/>
        <v>-5.954091215091506E-2</v>
      </c>
      <c r="S61" s="6">
        <f t="shared" si="24"/>
        <v>9.875571277955264E-2</v>
      </c>
      <c r="T61" s="6">
        <f t="shared" si="24"/>
        <v>6.282826121152163E-2</v>
      </c>
      <c r="V61" s="6">
        <f t="shared" si="4"/>
        <v>0.18932509618712356</v>
      </c>
      <c r="W61" s="6">
        <f t="shared" si="4"/>
        <v>9.9514401890546944E-2</v>
      </c>
      <c r="X61" s="6">
        <f t="shared" si="4"/>
        <v>0.12231640827163726</v>
      </c>
      <c r="Y61" s="6">
        <f t="shared" si="4"/>
        <v>0.1321533357501552</v>
      </c>
    </row>
    <row r="62" spans="1:25" x14ac:dyDescent="0.2">
      <c r="A62">
        <v>2015</v>
      </c>
      <c r="B62" s="6">
        <f t="shared" ref="B62:E62" si="25">+B38/B37-1</f>
        <v>0.1070098580263783</v>
      </c>
      <c r="C62" s="6">
        <f t="shared" si="25"/>
        <v>0.11560094503784035</v>
      </c>
      <c r="D62" s="6">
        <f t="shared" si="25"/>
        <v>0.32100778730173429</v>
      </c>
      <c r="E62" s="6">
        <f t="shared" si="25"/>
        <v>0.13845251894264399</v>
      </c>
      <c r="G62" s="6">
        <f t="shared" ref="G62:J62" si="26">+G38/G37-1</f>
        <v>0.41972982261457847</v>
      </c>
      <c r="H62" s="6">
        <f t="shared" si="26"/>
        <v>-0.17364061022379973</v>
      </c>
      <c r="I62" s="6">
        <f t="shared" si="26"/>
        <v>2.8973915775276859E-2</v>
      </c>
      <c r="J62" s="6">
        <f t="shared" si="26"/>
        <v>0.15365644553480884</v>
      </c>
      <c r="L62" s="6">
        <f t="shared" ref="L62:O62" si="27">+L38/L37-1</f>
        <v>0.40452777624314717</v>
      </c>
      <c r="M62" s="6">
        <f t="shared" si="27"/>
        <v>-9.7774612016040541E-2</v>
      </c>
      <c r="N62" s="6">
        <f t="shared" si="27"/>
        <v>0.31271420828176333</v>
      </c>
      <c r="O62" s="6">
        <f t="shared" si="27"/>
        <v>0.24188162637012089</v>
      </c>
      <c r="Q62" s="6">
        <f t="shared" ref="Q62:T62" si="28">+Q38/Q37-1</f>
        <v>0.28149545483594784</v>
      </c>
      <c r="R62" s="6">
        <f t="shared" si="28"/>
        <v>-0.15526123101182987</v>
      </c>
      <c r="S62" s="6">
        <f t="shared" si="28"/>
        <v>0.49916530023652972</v>
      </c>
      <c r="T62" s="6">
        <f t="shared" si="28"/>
        <v>0.16499041656867908</v>
      </c>
      <c r="V62" s="6">
        <f t="shared" si="4"/>
        <v>0.53201947017706885</v>
      </c>
      <c r="W62" s="6">
        <f t="shared" si="4"/>
        <v>4.7181361027187618E-2</v>
      </c>
      <c r="X62" s="6">
        <f t="shared" si="4"/>
        <v>0.27116006312152918</v>
      </c>
      <c r="Y62" s="6">
        <f t="shared" si="4"/>
        <v>0.25182754628350379</v>
      </c>
    </row>
    <row r="63" spans="1:25" x14ac:dyDescent="0.2">
      <c r="A63">
        <v>2016</v>
      </c>
      <c r="B63" s="6">
        <f t="shared" ref="B63:E63" si="29">+B39/B38-1</f>
        <v>0.23655438279688346</v>
      </c>
      <c r="C63" s="6">
        <f t="shared" si="29"/>
        <v>-1.527784886812078E-2</v>
      </c>
      <c r="D63" s="6">
        <f t="shared" si="29"/>
        <v>7.5174741008389612E-2</v>
      </c>
      <c r="E63" s="6">
        <f t="shared" si="29"/>
        <v>0.15849165141336563</v>
      </c>
      <c r="G63" s="6">
        <f t="shared" ref="G63:J63" si="30">+G39/G38-1</f>
        <v>0.18593512007637769</v>
      </c>
      <c r="H63" s="6">
        <f t="shared" si="30"/>
        <v>0.3378451982049373</v>
      </c>
      <c r="I63" s="6">
        <f t="shared" si="30"/>
        <v>-2.0189017051495339E-2</v>
      </c>
      <c r="J63" s="6">
        <f t="shared" si="30"/>
        <v>0.17496739155218966</v>
      </c>
      <c r="L63" s="6">
        <f t="shared" ref="L63:O63" si="31">+L39/L38-1</f>
        <v>0.41654473419370808</v>
      </c>
      <c r="M63" s="6">
        <f t="shared" si="31"/>
        <v>0.19608200836226541</v>
      </c>
      <c r="N63" s="6">
        <f t="shared" si="31"/>
        <v>-2.401064359793792E-2</v>
      </c>
      <c r="O63" s="6">
        <f t="shared" si="31"/>
        <v>0.28011615306658433</v>
      </c>
      <c r="Q63" s="6">
        <f t="shared" ref="Q63:T63" si="32">+Q39/Q38-1</f>
        <v>0.36570246341075041</v>
      </c>
      <c r="R63" s="6">
        <f t="shared" si="32"/>
        <v>0.18606531189101849</v>
      </c>
      <c r="S63" s="6">
        <f t="shared" si="32"/>
        <v>-2.0049742761037326E-2</v>
      </c>
      <c r="T63" s="6">
        <f t="shared" si="32"/>
        <v>0.23822219670544276</v>
      </c>
      <c r="V63" s="6">
        <f t="shared" si="4"/>
        <v>0.58771875885991198</v>
      </c>
      <c r="W63" s="6">
        <f t="shared" si="4"/>
        <v>9.2730556024681166E-2</v>
      </c>
      <c r="X63" s="6">
        <f t="shared" si="4"/>
        <v>0.19634451545682996</v>
      </c>
      <c r="Y63" s="6">
        <f t="shared" si="4"/>
        <v>0.31192567518984893</v>
      </c>
    </row>
    <row r="64" spans="1:25" x14ac:dyDescent="0.2">
      <c r="A64">
        <v>2017</v>
      </c>
      <c r="B64" s="6">
        <f t="shared" ref="B64:E64" si="33">+B40/B39-1</f>
        <v>0.20228507672493046</v>
      </c>
      <c r="C64" s="6">
        <f t="shared" si="33"/>
        <v>0.1936934893974358</v>
      </c>
      <c r="D64" s="6">
        <f t="shared" si="33"/>
        <v>0.20658953908012956</v>
      </c>
      <c r="E64" s="6">
        <f t="shared" si="33"/>
        <v>0.20141492221704982</v>
      </c>
      <c r="G64" s="6">
        <f t="shared" ref="G64:J64" si="34">+G40/G39-1</f>
        <v>0.35875168460944362</v>
      </c>
      <c r="H64" s="6">
        <f t="shared" si="34"/>
        <v>0.63633434585570958</v>
      </c>
      <c r="I64" s="6">
        <f t="shared" si="34"/>
        <v>0.34493669921529291</v>
      </c>
      <c r="J64" s="6">
        <f t="shared" si="34"/>
        <v>0.42299508786076978</v>
      </c>
      <c r="L64" s="6">
        <f t="shared" ref="L64:O64" si="35">+L40/L39-1</f>
        <v>0.18951527410546598</v>
      </c>
      <c r="M64" s="6">
        <f t="shared" si="35"/>
        <v>0.35368073100771502</v>
      </c>
      <c r="N64" s="6">
        <f t="shared" si="35"/>
        <v>0.18185789856428292</v>
      </c>
      <c r="O64" s="6">
        <f t="shared" si="35"/>
        <v>0.22045568402084847</v>
      </c>
      <c r="Q64" s="6">
        <f t="shared" ref="Q64:T64" si="36">+Q40/Q39-1</f>
        <v>0.31632848423425508</v>
      </c>
      <c r="R64" s="6">
        <f t="shared" si="36"/>
        <v>0.58234986382688159</v>
      </c>
      <c r="S64" s="6">
        <f t="shared" si="36"/>
        <v>0.16604068000904681</v>
      </c>
      <c r="T64" s="6">
        <f t="shared" si="36"/>
        <v>0.35554206160892132</v>
      </c>
      <c r="V64" s="6">
        <f t="shared" si="4"/>
        <v>0.37256472954423714</v>
      </c>
      <c r="W64" s="6">
        <f t="shared" si="4"/>
        <v>9.0742594302347435E-2</v>
      </c>
      <c r="X64" s="6">
        <f t="shared" si="4"/>
        <v>0.14985112192615602</v>
      </c>
      <c r="Y64" s="6">
        <f t="shared" si="4"/>
        <v>0.23806425868164016</v>
      </c>
    </row>
    <row r="65" spans="1:30" x14ac:dyDescent="0.2">
      <c r="A65">
        <v>2018</v>
      </c>
      <c r="B65" s="6">
        <f t="shared" ref="B65:E65" si="37">+B41/B40-1</f>
        <v>-8.6328764769436961E-2</v>
      </c>
      <c r="C65" s="6">
        <f t="shared" si="37"/>
        <v>-7.2024801595613197E-2</v>
      </c>
      <c r="D65" s="6">
        <f t="shared" si="37"/>
        <v>5.0876285037917413E-3</v>
      </c>
      <c r="E65" s="6">
        <f t="shared" si="37"/>
        <v>-7.0139317254698574E-2</v>
      </c>
      <c r="G65" s="6">
        <f t="shared" ref="G65:J65" si="38">+G41/G40-1</f>
        <v>6.6604197658495679E-2</v>
      </c>
      <c r="H65" s="6">
        <f t="shared" si="38"/>
        <v>-5.862736984285688E-2</v>
      </c>
      <c r="I65" s="6">
        <f t="shared" si="38"/>
        <v>9.4328712077589083E-2</v>
      </c>
      <c r="J65" s="6">
        <f t="shared" si="38"/>
        <v>3.6587168892094679E-2</v>
      </c>
      <c r="L65" s="6">
        <f t="shared" ref="L65:O65" si="39">+L41/L40-1</f>
        <v>0.13025477948761388</v>
      </c>
      <c r="M65" s="6">
        <f t="shared" si="39"/>
        <v>-0.14286896548283501</v>
      </c>
      <c r="N65" s="6">
        <f t="shared" si="39"/>
        <v>0.10746936539516194</v>
      </c>
      <c r="O65" s="6">
        <f t="shared" si="39"/>
        <v>6.7507259562610056E-2</v>
      </c>
      <c r="Q65" s="6">
        <f t="shared" ref="Q65:T65" si="40">+Q41/Q40-1</f>
        <v>0.25394586233110261</v>
      </c>
      <c r="R65" s="6">
        <f t="shared" si="40"/>
        <v>0.11169065013292356</v>
      </c>
      <c r="S65" s="6">
        <f t="shared" si="40"/>
        <v>0.2221383739952425</v>
      </c>
      <c r="T65" s="6">
        <f t="shared" si="40"/>
        <v>0.20907982175903661</v>
      </c>
      <c r="V65" s="6">
        <f t="shared" si="4"/>
        <v>-5.148825705661364E-2</v>
      </c>
      <c r="W65" s="6">
        <f t="shared" si="4"/>
        <v>8.6747215809082068E-2</v>
      </c>
      <c r="X65" s="6">
        <f t="shared" si="4"/>
        <v>0.23819818522379888</v>
      </c>
      <c r="Y65" s="6">
        <f t="shared" si="4"/>
        <v>4.0077835792481586E-2</v>
      </c>
    </row>
    <row r="66" spans="1:30" x14ac:dyDescent="0.2">
      <c r="A66">
        <v>2019</v>
      </c>
      <c r="B66" s="6">
        <f t="shared" ref="B66:E66" si="41">+B42/B41-1</f>
        <v>-0.22712056031702954</v>
      </c>
      <c r="C66" s="6">
        <f t="shared" si="41"/>
        <v>1.6183083394263775E-2</v>
      </c>
      <c r="D66" s="6">
        <f t="shared" si="41"/>
        <v>-2.4762429093557081E-2</v>
      </c>
      <c r="E66" s="6">
        <f t="shared" si="41"/>
        <v>-0.15191403147983507</v>
      </c>
      <c r="G66" s="6">
        <f t="shared" ref="G66:J66" si="42">+G42/G41-1</f>
        <v>-0.28254214343036654</v>
      </c>
      <c r="H66" s="6">
        <f t="shared" si="42"/>
        <v>-0.11218686670322853</v>
      </c>
      <c r="I66" s="6">
        <f t="shared" si="42"/>
        <v>0.15983606457276389</v>
      </c>
      <c r="J66" s="6">
        <f t="shared" si="42"/>
        <v>-0.16304038662173193</v>
      </c>
      <c r="L66" s="6">
        <f t="shared" ref="L66:O66" si="43">+L42/L41-1</f>
        <v>-2.4058662085146953E-2</v>
      </c>
      <c r="M66" s="6">
        <f t="shared" si="43"/>
        <v>-0.24467143000463476</v>
      </c>
      <c r="N66" s="6">
        <f t="shared" si="43"/>
        <v>9.991917560165442E-2</v>
      </c>
      <c r="O66" s="6">
        <f t="shared" si="43"/>
        <v>-4.3068170218425461E-2</v>
      </c>
      <c r="Q66" s="6">
        <f t="shared" ref="Q66:T66" si="44">+Q42/Q41-1</f>
        <v>6.5960676817828245E-2</v>
      </c>
      <c r="R66" s="6">
        <f t="shared" si="44"/>
        <v>0.46143400864478723</v>
      </c>
      <c r="S66" s="6">
        <f t="shared" si="44"/>
        <v>0.24405934063294277</v>
      </c>
      <c r="T66" s="6">
        <f t="shared" si="44"/>
        <v>0.19493058078758363</v>
      </c>
      <c r="V66" s="6">
        <f t="shared" si="4"/>
        <v>-0.13961006608420601</v>
      </c>
      <c r="W66" s="6">
        <f t="shared" si="4"/>
        <v>0.1901101373798757</v>
      </c>
      <c r="X66" s="6">
        <f t="shared" si="4"/>
        <v>8.8963392489361359E-2</v>
      </c>
      <c r="Y66" s="6">
        <f t="shared" si="4"/>
        <v>7.7355130342229295E-3</v>
      </c>
    </row>
    <row r="67" spans="1:30" x14ac:dyDescent="0.2">
      <c r="A67">
        <v>2020</v>
      </c>
      <c r="B67" s="6">
        <f t="shared" ref="B67:E67" si="45">+B43/B42-1</f>
        <v>-3.0893059147399149E-2</v>
      </c>
      <c r="C67" s="6">
        <f t="shared" si="45"/>
        <v>-0.11730710108684816</v>
      </c>
      <c r="D67" s="6">
        <f t="shared" si="45"/>
        <v>-0.25041418197907117</v>
      </c>
      <c r="E67" s="6">
        <f t="shared" si="45"/>
        <v>-8.9817001027182819E-2</v>
      </c>
      <c r="G67" s="6">
        <f t="shared" ref="G67:J67" si="46">+G43/G42-1</f>
        <v>9.6646248768347709E-2</v>
      </c>
      <c r="H67" s="6">
        <f t="shared" si="46"/>
        <v>0.29916444912973938</v>
      </c>
      <c r="I67" s="6">
        <f t="shared" si="46"/>
        <v>-8.6683505475295908E-2</v>
      </c>
      <c r="J67" s="6">
        <f t="shared" si="46"/>
        <v>0.10641075480204698</v>
      </c>
      <c r="L67" s="6">
        <f t="shared" ref="L67:O67" si="47">+L43/L42-1</f>
        <v>-0.26549334906927191</v>
      </c>
      <c r="M67" s="6">
        <f t="shared" si="47"/>
        <v>0.53428444413776766</v>
      </c>
      <c r="N67" s="6">
        <f t="shared" si="47"/>
        <v>0.33575599567854231</v>
      </c>
      <c r="O67" s="6">
        <f t="shared" si="47"/>
        <v>-4.7013190629373813E-2</v>
      </c>
      <c r="Q67" s="6">
        <f t="shared" ref="Q67:T67" si="48">+Q43/Q42-1</f>
        <v>-0.11723632799739336</v>
      </c>
      <c r="R67" s="6">
        <f t="shared" si="48"/>
        <v>0.27441041370085317</v>
      </c>
      <c r="S67" s="6">
        <f t="shared" si="48"/>
        <v>0.33176927430889402</v>
      </c>
      <c r="T67" s="6">
        <f t="shared" si="48"/>
        <v>7.5801622745771624E-2</v>
      </c>
      <c r="V67" s="6">
        <f t="shared" ref="V67" si="49">+V43/V42-1</f>
        <v>3.3184012444685829E-2</v>
      </c>
      <c r="W67" s="6">
        <f t="shared" si="4"/>
        <v>1.3408109991907446E-2</v>
      </c>
      <c r="X67" s="6">
        <f t="shared" si="4"/>
        <v>4.3171795295296356E-2</v>
      </c>
      <c r="Y67" s="6">
        <f t="shared" si="4"/>
        <v>2.8521143297766116E-2</v>
      </c>
    </row>
    <row r="68" spans="1:30" x14ac:dyDescent="0.2">
      <c r="A68">
        <v>2021</v>
      </c>
      <c r="B68" s="6">
        <f t="shared" ref="B68:E68" si="50">+B44/B43-1</f>
        <v>0.22572479065840922</v>
      </c>
      <c r="C68" s="6">
        <f t="shared" si="50"/>
        <v>-0.20782529458031396</v>
      </c>
      <c r="D68" s="6">
        <f t="shared" si="50"/>
        <v>3.4931626658827319E-3</v>
      </c>
      <c r="E68" s="6">
        <f t="shared" si="50"/>
        <v>0.10375358925221989</v>
      </c>
      <c r="G68" s="6">
        <f t="shared" ref="G68:J68" si="51">+G44/G43-1</f>
        <v>0.43165407206367767</v>
      </c>
      <c r="H68" s="6">
        <f t="shared" si="51"/>
        <v>4.8697008498891803E-2</v>
      </c>
      <c r="I68" s="6">
        <f t="shared" si="51"/>
        <v>6.6416127175418005E-2</v>
      </c>
      <c r="J68" s="6">
        <f t="shared" si="51"/>
        <v>0.23953299284794527</v>
      </c>
      <c r="L68" s="6">
        <f t="shared" ref="L68:O68" si="52">+L44/L43-1</f>
        <v>0.3077594964568533</v>
      </c>
      <c r="M68" s="6">
        <f t="shared" si="52"/>
        <v>0.52651208871538957</v>
      </c>
      <c r="N68" s="6">
        <f t="shared" si="52"/>
        <v>0.39486499076200743</v>
      </c>
      <c r="O68" s="6">
        <f t="shared" si="52"/>
        <v>0.37823982505896314</v>
      </c>
      <c r="Q68" s="6">
        <f t="shared" ref="Q68:T68" si="53">+Q44/Q43-1</f>
        <v>-2.8912837091694343E-2</v>
      </c>
      <c r="R68" s="6">
        <f t="shared" si="53"/>
        <v>-0.30728198433928855</v>
      </c>
      <c r="S68" s="6">
        <f t="shared" si="53"/>
        <v>-2.874740933486164E-3</v>
      </c>
      <c r="T68" s="6">
        <f t="shared" si="53"/>
        <v>-0.12895669285977418</v>
      </c>
      <c r="V68" s="6">
        <f t="shared" ref="V68" si="54">+V44/V43-1</f>
        <v>0.11578374470632924</v>
      </c>
      <c r="W68" s="6">
        <f t="shared" ref="W68" si="55">+W44/W43-1</f>
        <v>0.15382056993733739</v>
      </c>
      <c r="X68" s="6">
        <f t="shared" si="4"/>
        <v>2.6435373385866878E-2</v>
      </c>
      <c r="Y68" s="6">
        <f t="shared" si="4"/>
        <v>0.10804284793676056</v>
      </c>
    </row>
    <row r="69" spans="1:30" x14ac:dyDescent="0.2">
      <c r="A69">
        <v>2022</v>
      </c>
      <c r="B69" s="6">
        <f t="shared" ref="B69:E69" si="56">+B45/B44-1</f>
        <v>0.36523385535254338</v>
      </c>
      <c r="C69" s="6">
        <f t="shared" si="56"/>
        <v>0.4804376698744226</v>
      </c>
      <c r="D69" s="6">
        <f t="shared" si="56"/>
        <v>7.3903278379584991E-2</v>
      </c>
      <c r="E69" s="6">
        <f t="shared" si="56"/>
        <v>0.34140063103436025</v>
      </c>
      <c r="G69" s="6">
        <f t="shared" ref="G69:J69" si="57">+G45/G44-1</f>
        <v>6.6409456649396681E-2</v>
      </c>
      <c r="H69" s="6">
        <f t="shared" si="57"/>
        <v>0.55515449802212258</v>
      </c>
      <c r="I69" s="6">
        <f t="shared" si="57"/>
        <v>0.1284619804536784</v>
      </c>
      <c r="J69" s="6">
        <f t="shared" si="57"/>
        <v>0.2061467032275468</v>
      </c>
      <c r="L69" s="6">
        <f t="shared" ref="L69:O69" si="58">+L45/L44-1</f>
        <v>9.5427826991579368E-2</v>
      </c>
      <c r="M69" s="6">
        <f t="shared" si="58"/>
        <v>-5.2704970287104858E-2</v>
      </c>
      <c r="N69" s="6">
        <f t="shared" si="58"/>
        <v>-0.23227796030668846</v>
      </c>
      <c r="O69" s="6">
        <f t="shared" si="58"/>
        <v>-2.4752297942630341E-2</v>
      </c>
      <c r="Q69" s="6">
        <f t="shared" ref="Q69:T69" si="59">+Q45/Q44-1</f>
        <v>0.2016901944713696</v>
      </c>
      <c r="R69" s="6">
        <f t="shared" si="59"/>
        <v>-9.2216088983384847E-2</v>
      </c>
      <c r="S69" s="6">
        <f t="shared" si="59"/>
        <v>0.1395384122765424</v>
      </c>
      <c r="T69" s="6">
        <f t="shared" si="59"/>
        <v>0.10014997061480901</v>
      </c>
      <c r="V69" s="6">
        <f t="shared" ref="V69" si="60">+V45/V44-1</f>
        <v>0.30661836987634117</v>
      </c>
      <c r="W69" s="6">
        <f t="shared" ref="W69" si="61">+W45/W44-1</f>
        <v>0.43793919392246727</v>
      </c>
      <c r="X69" s="6">
        <f t="shared" si="4"/>
        <v>5.2265932131053683E-2</v>
      </c>
      <c r="Y69" s="6">
        <f t="shared" si="4"/>
        <v>0.29886370630307124</v>
      </c>
    </row>
    <row r="70" spans="1:30" x14ac:dyDescent="0.2">
      <c r="A70">
        <v>2023</v>
      </c>
      <c r="B70" s="6">
        <f t="shared" ref="B70:E70" si="62">+B46/B45-1</f>
        <v>-0.23447917356796011</v>
      </c>
      <c r="C70" s="6">
        <f t="shared" si="62"/>
        <v>4.8869594523602844E-2</v>
      </c>
      <c r="D70" s="6">
        <f t="shared" si="62"/>
        <v>-0.22745203859585283</v>
      </c>
      <c r="E70" s="6">
        <f t="shared" si="62"/>
        <v>-0.18818684540174657</v>
      </c>
      <c r="G70" s="6">
        <f t="shared" ref="G70:J70" si="63">+G46/G45-1</f>
        <v>-0.33531778200275453</v>
      </c>
      <c r="H70" s="6">
        <f t="shared" si="63"/>
        <v>0.31816663070361462</v>
      </c>
      <c r="I70" s="6">
        <f t="shared" si="63"/>
        <v>-0.11811320249630575</v>
      </c>
      <c r="J70" s="6">
        <f t="shared" si="63"/>
        <v>-7.7976255512356762E-2</v>
      </c>
      <c r="L70" s="6">
        <f t="shared" ref="L70:O70" si="64">+L46/L45-1</f>
        <v>-0.16707374796002705</v>
      </c>
      <c r="M70" s="6">
        <f t="shared" si="64"/>
        <v>-1.8838663940952793E-2</v>
      </c>
      <c r="N70" s="6">
        <f t="shared" si="64"/>
        <v>-0.52607731320499163</v>
      </c>
      <c r="O70" s="6">
        <f t="shared" si="64"/>
        <v>-0.20403853976563235</v>
      </c>
      <c r="Q70" s="6">
        <f t="shared" ref="Q70:T70" si="65">+Q46/Q45-1</f>
        <v>-0.16487331239704017</v>
      </c>
      <c r="R70" s="6">
        <f t="shared" si="65"/>
        <v>0.39506875754064397</v>
      </c>
      <c r="S70" s="6">
        <f t="shared" si="65"/>
        <v>-0.10708674022162656</v>
      </c>
      <c r="T70" s="6">
        <f t="shared" si="65"/>
        <v>-1.3417128826767044E-2</v>
      </c>
      <c r="V70" s="6">
        <f t="shared" ref="V70" si="66">+V46/V45-1</f>
        <v>-0.18730861016529399</v>
      </c>
      <c r="W70" s="6">
        <f t="shared" ref="W70" si="67">+W46/W45-1</f>
        <v>-2.71774388477386E-3</v>
      </c>
      <c r="X70" s="6">
        <f t="shared" si="4"/>
        <v>-5.2602116489418704E-2</v>
      </c>
      <c r="Y70" s="6">
        <f t="shared" si="4"/>
        <v>-8.9675912596183238E-2</v>
      </c>
    </row>
    <row r="71" spans="1:30" ht="15" x14ac:dyDescent="0.25">
      <c r="A71" s="5">
        <v>2024</v>
      </c>
      <c r="B71" s="4">
        <f t="shared" ref="B71:E73" si="68">+B47/B46-1</f>
        <v>-0.39075196036689275</v>
      </c>
      <c r="C71" s="4">
        <f t="shared" si="68"/>
        <v>-0.23541311067099391</v>
      </c>
      <c r="D71" s="4">
        <f t="shared" si="68"/>
        <v>-0.11647966368363682</v>
      </c>
      <c r="E71" s="4">
        <f t="shared" si="68"/>
        <v>-0.32939867994511185</v>
      </c>
      <c r="G71" s="4">
        <f t="shared" ref="G71:J73" si="69">+G47/G46-1</f>
        <v>-0.32233613060197164</v>
      </c>
      <c r="H71" s="4">
        <f t="shared" si="69"/>
        <v>-0.13670144380082216</v>
      </c>
      <c r="I71" s="4">
        <f t="shared" si="69"/>
        <v>-8.7104420512604142E-2</v>
      </c>
      <c r="J71" s="4">
        <f t="shared" si="69"/>
        <v>-0.19596369052796025</v>
      </c>
      <c r="L71" s="4">
        <f t="shared" ref="L71:O73" si="70">+L47/L46-1</f>
        <v>-0.41906630205305428</v>
      </c>
      <c r="M71" s="4">
        <f t="shared" si="70"/>
        <v>-0.14770074247641007</v>
      </c>
      <c r="N71" s="4">
        <f t="shared" si="70"/>
        <v>0.18861169063917171</v>
      </c>
      <c r="O71" s="4">
        <f t="shared" si="70"/>
        <v>-0.26647678622381032</v>
      </c>
      <c r="Q71" s="4">
        <f t="shared" ref="Q71:T73" si="71">+Q47/Q46-1</f>
        <v>-0.45142433499851842</v>
      </c>
      <c r="R71" s="4">
        <f t="shared" si="71"/>
        <v>-0.10150674356908629</v>
      </c>
      <c r="S71" s="4">
        <f t="shared" si="71"/>
        <v>-0.28294622152991755</v>
      </c>
      <c r="T71" s="4">
        <f t="shared" si="71"/>
        <v>-0.2949146702107639</v>
      </c>
      <c r="V71" s="4">
        <f t="shared" ref="V71:V73" si="72">+V47/V46-1</f>
        <v>-0.51677547761534826</v>
      </c>
      <c r="W71" s="4">
        <f t="shared" ref="W71:W73" si="73">+W47/W46-1</f>
        <v>-1.4974253407041282E-2</v>
      </c>
      <c r="X71" s="4">
        <f t="shared" si="4"/>
        <v>-1.0522327038192336E-2</v>
      </c>
      <c r="Y71" s="4">
        <f t="shared" si="4"/>
        <v>-0.20388924559742649</v>
      </c>
    </row>
    <row r="72" spans="1:30" x14ac:dyDescent="0.2">
      <c r="A72" s="16">
        <v>2025</v>
      </c>
      <c r="B72" s="19">
        <f t="shared" si="68"/>
        <v>0.2024168169316054</v>
      </c>
      <c r="C72" s="19">
        <f t="shared" si="68"/>
        <v>-0.27165317917156018</v>
      </c>
      <c r="D72" s="19">
        <f t="shared" si="68"/>
        <v>-1.3672256925227777E-2</v>
      </c>
      <c r="E72" s="19">
        <f t="shared" si="68"/>
        <v>6.0030161089101641E-2</v>
      </c>
      <c r="G72" s="19">
        <f t="shared" si="69"/>
        <v>-0.16042743313391183</v>
      </c>
      <c r="H72" s="19">
        <f t="shared" si="69"/>
        <v>-2.7507153914601123E-2</v>
      </c>
      <c r="I72" s="19">
        <f t="shared" si="69"/>
        <v>-7.9928414963934546E-3</v>
      </c>
      <c r="J72" s="19">
        <f t="shared" si="69"/>
        <v>-6.4459950425043711E-2</v>
      </c>
      <c r="L72" s="19">
        <f t="shared" si="70"/>
        <v>3.1805298034669693E-2</v>
      </c>
      <c r="M72" s="19">
        <f t="shared" si="70"/>
        <v>9.5986532913439282E-2</v>
      </c>
      <c r="N72" s="19">
        <f t="shared" si="70"/>
        <v>0.44357250154562178</v>
      </c>
      <c r="O72" s="19">
        <f t="shared" si="70"/>
        <v>0.13371823364230928</v>
      </c>
      <c r="Q72" s="19">
        <f t="shared" si="71"/>
        <v>0.17409160912570365</v>
      </c>
      <c r="R72" s="19">
        <f t="shared" si="71"/>
        <v>0.37725900945608792</v>
      </c>
      <c r="S72" s="19">
        <f t="shared" si="71"/>
        <v>-0.15939488913638278</v>
      </c>
      <c r="T72" s="19">
        <f t="shared" si="71"/>
        <v>0.1960433912760331</v>
      </c>
      <c r="V72" s="19">
        <f t="shared" si="72"/>
        <v>5.6570027347775831E-2</v>
      </c>
      <c r="W72" s="19">
        <f t="shared" si="73"/>
        <v>-0.20518145956721667</v>
      </c>
      <c r="X72" s="19">
        <f t="shared" si="4"/>
        <v>-3.8550574431502116E-2</v>
      </c>
      <c r="Y72" s="19">
        <f t="shared" si="4"/>
        <v>-0.10717385045256733</v>
      </c>
    </row>
    <row r="73" spans="1:30" x14ac:dyDescent="0.2">
      <c r="A73" s="16">
        <v>2026</v>
      </c>
      <c r="B73" s="19">
        <f t="shared" si="68"/>
        <v>0.16203023081003054</v>
      </c>
      <c r="C73" s="19">
        <f t="shared" si="68"/>
        <v>0.15242484191319461</v>
      </c>
      <c r="D73" s="19">
        <f t="shared" si="68"/>
        <v>0.16617195725942868</v>
      </c>
      <c r="E73" s="19">
        <f t="shared" si="68"/>
        <v>0.16100782115666656</v>
      </c>
      <c r="G73" s="19">
        <f t="shared" si="69"/>
        <v>0.47174351029419492</v>
      </c>
      <c r="H73" s="19">
        <f t="shared" si="69"/>
        <v>-0.1561308700124312</v>
      </c>
      <c r="I73" s="19">
        <f t="shared" si="69"/>
        <v>-0.1486092794613797</v>
      </c>
      <c r="J73" s="19">
        <f t="shared" si="69"/>
        <v>1.6259559052483219E-2</v>
      </c>
      <c r="L73" s="19">
        <f t="shared" si="70"/>
        <v>0.45572388333830638</v>
      </c>
      <c r="M73" s="19">
        <f t="shared" si="70"/>
        <v>5.2041450959936064E-2</v>
      </c>
      <c r="N73" s="19">
        <f t="shared" si="70"/>
        <v>-6.2274602528066603E-2</v>
      </c>
      <c r="O73" s="19">
        <f t="shared" si="70"/>
        <v>0.19435403422267106</v>
      </c>
      <c r="Q73" s="19">
        <f t="shared" si="71"/>
        <v>0.28701877783636043</v>
      </c>
      <c r="R73" s="19">
        <f t="shared" si="71"/>
        <v>-0.14707884418945172</v>
      </c>
      <c r="S73" s="19">
        <f t="shared" si="71"/>
        <v>0.42352570379343413</v>
      </c>
      <c r="T73" s="19">
        <f t="shared" si="71"/>
        <v>8.3910515407187747E-2</v>
      </c>
      <c r="V73" s="19">
        <f t="shared" si="72"/>
        <v>0.44602864704759559</v>
      </c>
      <c r="W73" s="19">
        <f t="shared" si="73"/>
        <v>-5.4506415666329966E-3</v>
      </c>
      <c r="X73" s="19">
        <f t="shared" si="4"/>
        <v>-5.1771134651081296E-2</v>
      </c>
      <c r="Y73" s="19">
        <f t="shared" si="4"/>
        <v>0.10581012076638419</v>
      </c>
    </row>
    <row r="75" spans="1:30" ht="15" x14ac:dyDescent="0.25">
      <c r="A75" s="1" t="s">
        <v>0</v>
      </c>
    </row>
    <row r="76" spans="1:30" x14ac:dyDescent="0.2">
      <c r="A76" s="23" t="s">
        <v>1</v>
      </c>
      <c r="B76" s="24">
        <f>+(B49/B47)^(1/2)-1</f>
        <v>0.18205105275063982</v>
      </c>
      <c r="C76" s="24">
        <f t="shared" ref="C76:E76" si="74">+(C49/C47)^(1/2)-1</f>
        <v>-8.3831363857508667E-2</v>
      </c>
      <c r="D76" s="24">
        <f t="shared" si="74"/>
        <v>7.2486715367972243E-2</v>
      </c>
      <c r="E76" s="24">
        <f t="shared" si="74"/>
        <v>0.10937068092067781</v>
      </c>
      <c r="G76" s="24">
        <f t="shared" ref="G76:J76" si="75">+(G49/G47)^(1/2)-1</f>
        <v>0.11159141626148061</v>
      </c>
      <c r="H76" s="24">
        <f t="shared" si="75"/>
        <v>-9.4098961284832083E-2</v>
      </c>
      <c r="I76" s="24">
        <f t="shared" si="75"/>
        <v>-8.0986567313700797E-2</v>
      </c>
      <c r="J76" s="24">
        <f t="shared" si="75"/>
        <v>-2.4935121001180116E-2</v>
      </c>
      <c r="L76" s="24">
        <f t="shared" ref="L76:O76" si="76">+(L49/L47)^(1/2)-1</f>
        <v>0.22557073043707598</v>
      </c>
      <c r="M76" s="24">
        <f t="shared" si="76"/>
        <v>7.3789207581639094E-2</v>
      </c>
      <c r="N76" s="24">
        <f t="shared" si="76"/>
        <v>0.16347522439948037</v>
      </c>
      <c r="O76" s="24">
        <f t="shared" si="76"/>
        <v>0.16364124455198503</v>
      </c>
      <c r="Q76" s="24">
        <f t="shared" ref="Q76:T76" si="77">+(Q49/Q47)^(1/2)-1</f>
        <v>0.22925910525197613</v>
      </c>
      <c r="R76" s="24">
        <f t="shared" si="77"/>
        <v>8.3832711351607747E-2</v>
      </c>
      <c r="S76" s="24">
        <f t="shared" si="77"/>
        <v>9.3902638288476004E-2</v>
      </c>
      <c r="T76" s="24">
        <f t="shared" si="77"/>
        <v>0.13859738656268039</v>
      </c>
      <c r="V76" s="24">
        <f t="shared" ref="V76:Y76" si="78">+(V49/V47)^(1/2)-1</f>
        <v>0.23605441917285552</v>
      </c>
      <c r="W76" s="24">
        <f t="shared" si="78"/>
        <v>-0.11090705240769694</v>
      </c>
      <c r="X76" s="24">
        <f t="shared" si="78"/>
        <v>-4.5183736053272638E-2</v>
      </c>
      <c r="Y76" s="24">
        <f t="shared" si="78"/>
        <v>-6.3722063798576922E-3</v>
      </c>
      <c r="AA76" s="24" t="e">
        <f t="shared" ref="AA76:AD76" si="79">+(AA49/AA47)^(1/2)-1</f>
        <v>#DIV/0!</v>
      </c>
      <c r="AB76" s="24" t="e">
        <f t="shared" si="79"/>
        <v>#DIV/0!</v>
      </c>
      <c r="AC76" s="24" t="e">
        <f t="shared" si="79"/>
        <v>#DIV/0!</v>
      </c>
      <c r="AD76" s="24" t="e">
        <f t="shared" si="79"/>
        <v>#DIV/0!</v>
      </c>
    </row>
  </sheetData>
  <mergeCells count="10">
    <mergeCell ref="B28:E28"/>
    <mergeCell ref="G28:J28"/>
    <mergeCell ref="L28:O28"/>
    <mergeCell ref="Q28:T28"/>
    <mergeCell ref="V28:Y28"/>
    <mergeCell ref="B52:E52"/>
    <mergeCell ref="G52:J52"/>
    <mergeCell ref="L52:O52"/>
    <mergeCell ref="Q52:T52"/>
    <mergeCell ref="V52:Y52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00AE0-DDFE-402E-8AB0-D23040C1B2A4}">
  <dimension ref="A1:AD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5" width="20.625" customWidth="1"/>
    <col min="6" max="6" width="7.75" customWidth="1"/>
    <col min="7" max="10" width="20.625" customWidth="1"/>
    <col min="11" max="11" width="7.75" customWidth="1"/>
    <col min="12" max="15" width="20.625" customWidth="1"/>
    <col min="16" max="16" width="7.75" customWidth="1"/>
    <col min="17" max="20" width="20.625" customWidth="1"/>
    <col min="21" max="21" width="7.75" customWidth="1"/>
    <col min="22" max="25" width="20.625" customWidth="1"/>
    <col min="26" max="26" width="7.75" customWidth="1"/>
  </cols>
  <sheetData>
    <row r="1" spans="2:10" ht="23.25" x14ac:dyDescent="0.35">
      <c r="B1" s="37" t="s">
        <v>51</v>
      </c>
    </row>
    <row r="2" spans="2:10" x14ac:dyDescent="0.2">
      <c r="B2" t="s">
        <v>3</v>
      </c>
      <c r="C2" s="2">
        <f>+LastUpdate</f>
        <v>45736</v>
      </c>
    </row>
    <row r="4" spans="2:10" ht="15" x14ac:dyDescent="0.25">
      <c r="B4" s="34" t="s">
        <v>52</v>
      </c>
      <c r="G4" s="1"/>
      <c r="I4" s="12"/>
      <c r="J4" s="25"/>
    </row>
    <row r="5" spans="2:10" ht="15" x14ac:dyDescent="0.25">
      <c r="B5" s="1"/>
      <c r="G5" s="1"/>
      <c r="I5" s="12"/>
      <c r="J5" s="25"/>
    </row>
    <row r="28" spans="1:25" ht="18" x14ac:dyDescent="0.25">
      <c r="B28" s="50" t="s">
        <v>53</v>
      </c>
      <c r="C28" s="50"/>
      <c r="D28" s="50"/>
      <c r="E28" s="50"/>
      <c r="G28" s="50" t="s">
        <v>54</v>
      </c>
      <c r="H28" s="50"/>
      <c r="I28" s="50"/>
      <c r="J28" s="50"/>
      <c r="L28" s="50" t="s">
        <v>55</v>
      </c>
      <c r="M28" s="50"/>
      <c r="N28" s="50"/>
      <c r="O28" s="50"/>
      <c r="Q28" s="50" t="s">
        <v>56</v>
      </c>
      <c r="R28" s="50"/>
      <c r="S28" s="50"/>
      <c r="T28" s="50"/>
      <c r="V28" s="50" t="s">
        <v>57</v>
      </c>
      <c r="W28" s="50"/>
      <c r="X28" s="50"/>
      <c r="Y28" s="50"/>
    </row>
    <row r="29" spans="1:25" ht="10.5" customHeight="1" x14ac:dyDescent="0.3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</row>
    <row r="30" spans="1:25" ht="15" x14ac:dyDescent="0.25">
      <c r="B30" s="26" t="s">
        <v>16</v>
      </c>
      <c r="C30" s="26" t="s">
        <v>17</v>
      </c>
      <c r="D30" s="26" t="s">
        <v>18</v>
      </c>
      <c r="E30" s="26" t="s">
        <v>32</v>
      </c>
      <c r="G30" s="26" t="s">
        <v>16</v>
      </c>
      <c r="H30" s="26" t="s">
        <v>17</v>
      </c>
      <c r="I30" s="26" t="s">
        <v>18</v>
      </c>
      <c r="J30" s="26" t="s">
        <v>32</v>
      </c>
      <c r="L30" s="26" t="s">
        <v>16</v>
      </c>
      <c r="M30" s="26" t="s">
        <v>17</v>
      </c>
      <c r="N30" s="26" t="s">
        <v>18</v>
      </c>
      <c r="O30" s="26" t="s">
        <v>32</v>
      </c>
      <c r="Q30" s="26" t="s">
        <v>16</v>
      </c>
      <c r="R30" s="26" t="s">
        <v>17</v>
      </c>
      <c r="S30" s="26" t="s">
        <v>18</v>
      </c>
      <c r="T30" s="26" t="s">
        <v>32</v>
      </c>
      <c r="V30" s="26" t="s">
        <v>16</v>
      </c>
      <c r="W30" s="26" t="s">
        <v>17</v>
      </c>
      <c r="X30" s="26" t="s">
        <v>18</v>
      </c>
      <c r="Y30" s="26" t="s">
        <v>32</v>
      </c>
    </row>
    <row r="31" spans="1:25" x14ac:dyDescent="0.2">
      <c r="A31">
        <v>2008</v>
      </c>
      <c r="B31" s="33">
        <v>9.7858476412499993</v>
      </c>
      <c r="C31" s="33">
        <v>12.490382270080003</v>
      </c>
      <c r="D31" s="33">
        <v>2.3637403767800005</v>
      </c>
      <c r="E31" s="32">
        <v>24.639970288110003</v>
      </c>
      <c r="G31" s="33">
        <v>7.5652656717000006</v>
      </c>
      <c r="H31" s="33">
        <v>29.277568735440003</v>
      </c>
      <c r="I31" s="33">
        <v>2.9201132969500003</v>
      </c>
      <c r="J31" s="32">
        <v>39.762947704090003</v>
      </c>
      <c r="L31" s="33">
        <v>2.5833637280200001</v>
      </c>
      <c r="M31" s="33">
        <v>13.69432783171</v>
      </c>
      <c r="N31" s="33">
        <v>1.5603781009900002</v>
      </c>
      <c r="O31" s="32">
        <v>17.838069660720002</v>
      </c>
      <c r="Q31" s="33">
        <v>4.1299715067399996</v>
      </c>
      <c r="R31" s="33">
        <v>11.711932245649995</v>
      </c>
      <c r="S31" s="33">
        <v>1.3273922888699998</v>
      </c>
      <c r="T31" s="32">
        <v>17.169296041259997</v>
      </c>
      <c r="V31" s="33">
        <v>5.5139011180899979</v>
      </c>
      <c r="W31" s="33">
        <v>24.959003564529997</v>
      </c>
      <c r="X31" s="33">
        <v>2.6038622733600008</v>
      </c>
      <c r="Y31" s="32">
        <v>33.076766955979991</v>
      </c>
    </row>
    <row r="32" spans="1:25" x14ac:dyDescent="0.2">
      <c r="A32">
        <v>2009</v>
      </c>
      <c r="B32" s="33">
        <v>4.3960635701799999</v>
      </c>
      <c r="C32" s="33">
        <v>13.678821446350002</v>
      </c>
      <c r="D32" s="33">
        <v>2.29295730663</v>
      </c>
      <c r="E32" s="32">
        <v>20.367842323160001</v>
      </c>
      <c r="G32" s="33">
        <v>5.5090798042500015</v>
      </c>
      <c r="H32" s="33">
        <v>26.456386724049999</v>
      </c>
      <c r="I32" s="33">
        <v>3.4194671848000002</v>
      </c>
      <c r="J32" s="32">
        <v>35.384933713099997</v>
      </c>
      <c r="L32" s="33">
        <v>1.73809047872</v>
      </c>
      <c r="M32" s="33">
        <v>12.001376991630003</v>
      </c>
      <c r="N32" s="33">
        <v>1.3063862643899999</v>
      </c>
      <c r="O32" s="32">
        <v>15.045853734740003</v>
      </c>
      <c r="Q32" s="33">
        <v>2.0343372346800002</v>
      </c>
      <c r="R32" s="33">
        <v>9.7825449334100014</v>
      </c>
      <c r="S32" s="33">
        <v>1.4501425123699998</v>
      </c>
      <c r="T32" s="32">
        <v>13.267024680460002</v>
      </c>
      <c r="V32" s="33">
        <v>4.0124383528599994</v>
      </c>
      <c r="W32" s="33">
        <v>21.7200438522</v>
      </c>
      <c r="X32" s="33">
        <v>2.4341770519300003</v>
      </c>
      <c r="Y32" s="32">
        <v>28.166659256989998</v>
      </c>
    </row>
    <row r="33" spans="1:25" x14ac:dyDescent="0.2">
      <c r="A33">
        <v>2010</v>
      </c>
      <c r="B33" s="33">
        <v>2.8088222092199997</v>
      </c>
      <c r="C33" s="33">
        <v>9.2444076216200006</v>
      </c>
      <c r="D33" s="33">
        <v>2.7811695443999995</v>
      </c>
      <c r="E33" s="32">
        <v>14.834399375239999</v>
      </c>
      <c r="G33" s="33">
        <v>3.9551075240999998</v>
      </c>
      <c r="H33" s="33">
        <v>17.750243906739996</v>
      </c>
      <c r="I33" s="33">
        <v>4.5399109268500011</v>
      </c>
      <c r="J33" s="32">
        <v>26.245262357689999</v>
      </c>
      <c r="L33" s="33">
        <v>1.0950525900399999</v>
      </c>
      <c r="M33" s="33">
        <v>7.270786084950001</v>
      </c>
      <c r="N33" s="33">
        <v>1.1762892641100002</v>
      </c>
      <c r="O33" s="32">
        <v>9.542127939100002</v>
      </c>
      <c r="Q33" s="33">
        <v>1.1830683420099999</v>
      </c>
      <c r="R33" s="33">
        <v>5.5916228324300024</v>
      </c>
      <c r="S33" s="33">
        <v>1.4647765468999996</v>
      </c>
      <c r="T33" s="32">
        <v>8.2394677213400023</v>
      </c>
      <c r="V33" s="33">
        <v>2.951295747360001</v>
      </c>
      <c r="W33" s="33">
        <v>14.225291901160004</v>
      </c>
      <c r="X33" s="33">
        <v>2.8281417572299992</v>
      </c>
      <c r="Y33" s="32">
        <v>20.004729405750005</v>
      </c>
    </row>
    <row r="34" spans="1:25" x14ac:dyDescent="0.2">
      <c r="A34">
        <v>2011</v>
      </c>
      <c r="B34" s="33">
        <v>6.3120410810799994</v>
      </c>
      <c r="C34" s="33">
        <v>7.2499515177000005</v>
      </c>
      <c r="D34" s="33">
        <v>4.1107200517999987</v>
      </c>
      <c r="E34" s="32">
        <v>17.672712650579999</v>
      </c>
      <c r="G34" s="33">
        <v>5.517905697499998</v>
      </c>
      <c r="H34" s="33">
        <v>16.298967196620001</v>
      </c>
      <c r="I34" s="33">
        <v>4.51680703231</v>
      </c>
      <c r="J34" s="32">
        <v>26.333679926430001</v>
      </c>
      <c r="L34" s="33">
        <v>1.7103789130800007</v>
      </c>
      <c r="M34" s="33">
        <v>7.4526913939800004</v>
      </c>
      <c r="N34" s="33">
        <v>1.669644159</v>
      </c>
      <c r="O34" s="32">
        <v>10.832714466060002</v>
      </c>
      <c r="Q34" s="33">
        <v>1.7302594452600002</v>
      </c>
      <c r="R34" s="33">
        <v>4.5432484791999999</v>
      </c>
      <c r="S34" s="33">
        <v>1.8603874081599998</v>
      </c>
      <c r="T34" s="32">
        <v>8.1338953326199999</v>
      </c>
      <c r="V34" s="33">
        <v>3.433361375370001</v>
      </c>
      <c r="W34" s="33">
        <v>12.834608247590001</v>
      </c>
      <c r="X34" s="33">
        <v>3.1832355736300002</v>
      </c>
      <c r="Y34" s="32">
        <v>19.451205196590003</v>
      </c>
    </row>
    <row r="35" spans="1:25" x14ac:dyDescent="0.2">
      <c r="A35">
        <v>2012</v>
      </c>
      <c r="B35" s="33">
        <v>7.1960164241299989</v>
      </c>
      <c r="C35" s="33">
        <v>8.1291361658099959</v>
      </c>
      <c r="D35" s="33">
        <v>4.1975347742199984</v>
      </c>
      <c r="E35" s="32">
        <v>19.522687364159992</v>
      </c>
      <c r="G35" s="33">
        <v>6.8767566254099997</v>
      </c>
      <c r="H35" s="33">
        <v>16.252865627910001</v>
      </c>
      <c r="I35" s="33">
        <v>4.2519741488199996</v>
      </c>
      <c r="J35" s="32">
        <v>27.381596402140001</v>
      </c>
      <c r="L35" s="33">
        <v>2.8446532761900007</v>
      </c>
      <c r="M35" s="33">
        <v>7.6566230833299986</v>
      </c>
      <c r="N35" s="33">
        <v>2.0092290668700001</v>
      </c>
      <c r="O35" s="32">
        <v>12.510505426389999</v>
      </c>
      <c r="Q35" s="33">
        <v>1.6425562406699998</v>
      </c>
      <c r="R35" s="33">
        <v>4.5629643855599991</v>
      </c>
      <c r="S35" s="33">
        <v>2.5203545129900005</v>
      </c>
      <c r="T35" s="32">
        <v>8.7258751392199994</v>
      </c>
      <c r="V35" s="33">
        <v>3.7062882341499996</v>
      </c>
      <c r="W35" s="33">
        <v>13.064747487289999</v>
      </c>
      <c r="X35" s="33">
        <v>3.6666519222299989</v>
      </c>
      <c r="Y35" s="32">
        <v>20.437687643669999</v>
      </c>
    </row>
    <row r="36" spans="1:25" x14ac:dyDescent="0.2">
      <c r="A36">
        <v>2013</v>
      </c>
      <c r="B36" s="33">
        <v>5.74171017888</v>
      </c>
      <c r="C36" s="33">
        <v>7.6828952048199985</v>
      </c>
      <c r="D36" s="33">
        <v>5.2140964045999985</v>
      </c>
      <c r="E36" s="32">
        <v>18.638701788299997</v>
      </c>
      <c r="G36" s="33">
        <v>4.7563830182600002</v>
      </c>
      <c r="H36" s="33">
        <v>15.269174992370001</v>
      </c>
      <c r="I36" s="33">
        <v>4.5031905426700014</v>
      </c>
      <c r="J36" s="32">
        <v>24.528748553300002</v>
      </c>
      <c r="L36" s="33">
        <v>2.5844960089600004</v>
      </c>
      <c r="M36" s="33">
        <v>7.0773969359000004</v>
      </c>
      <c r="N36" s="33">
        <v>2.5513035652400009</v>
      </c>
      <c r="O36" s="32">
        <v>12.213196510100001</v>
      </c>
      <c r="Q36" s="33">
        <v>1.25583142815</v>
      </c>
      <c r="R36" s="33">
        <v>4.3320575124200005</v>
      </c>
      <c r="S36" s="33">
        <v>2.2376878787400001</v>
      </c>
      <c r="T36" s="32">
        <v>7.8255768193100002</v>
      </c>
      <c r="V36" s="33">
        <v>3.2345829557800005</v>
      </c>
      <c r="W36" s="33">
        <v>12.980720667010003</v>
      </c>
      <c r="X36" s="33">
        <v>3.7335964177099998</v>
      </c>
      <c r="Y36" s="32">
        <v>19.948900040500003</v>
      </c>
    </row>
    <row r="37" spans="1:25" x14ac:dyDescent="0.2">
      <c r="A37">
        <v>2014</v>
      </c>
      <c r="B37" s="33">
        <v>5.6596447702499999</v>
      </c>
      <c r="C37" s="33">
        <v>7.049201150710001</v>
      </c>
      <c r="D37" s="33">
        <v>6.3899398344100016</v>
      </c>
      <c r="E37" s="32">
        <v>19.098785755370002</v>
      </c>
      <c r="G37" s="33">
        <v>3.94462502838</v>
      </c>
      <c r="H37" s="33">
        <v>14.781908428690002</v>
      </c>
      <c r="I37" s="33">
        <v>5.1000892605499999</v>
      </c>
      <c r="J37" s="32">
        <v>23.826622717620001</v>
      </c>
      <c r="L37" s="33">
        <v>1.7880386587200001</v>
      </c>
      <c r="M37" s="33">
        <v>6.8908456408100012</v>
      </c>
      <c r="N37" s="33">
        <v>2.5196507710399998</v>
      </c>
      <c r="O37" s="32">
        <v>11.198535070570001</v>
      </c>
      <c r="Q37" s="33">
        <v>1.2403877708300004</v>
      </c>
      <c r="R37" s="33">
        <v>5.4257252133200007</v>
      </c>
      <c r="S37" s="33">
        <v>1.7479033798899999</v>
      </c>
      <c r="T37" s="32">
        <v>8.4140163640400001</v>
      </c>
      <c r="V37" s="33">
        <v>2.6911519459099997</v>
      </c>
      <c r="W37" s="33">
        <v>12.607852311640004</v>
      </c>
      <c r="X37" s="33">
        <v>4.27400109436</v>
      </c>
      <c r="Y37" s="32">
        <v>19.573005351910002</v>
      </c>
    </row>
    <row r="38" spans="1:25" x14ac:dyDescent="0.2">
      <c r="A38">
        <v>2015</v>
      </c>
      <c r="B38" s="33">
        <v>9.2222744061199986</v>
      </c>
      <c r="C38" s="33">
        <v>9.0634613666900048</v>
      </c>
      <c r="D38" s="33">
        <v>4.3084475870600016</v>
      </c>
      <c r="E38" s="32">
        <v>22.594183359870005</v>
      </c>
      <c r="G38" s="33">
        <v>6.2629271370499993</v>
      </c>
      <c r="H38" s="33">
        <v>13.49608693921</v>
      </c>
      <c r="I38" s="33">
        <v>5.7736771245599998</v>
      </c>
      <c r="J38" s="32">
        <v>25.53269120082</v>
      </c>
      <c r="L38" s="33">
        <v>2.3726916613399998</v>
      </c>
      <c r="M38" s="33">
        <v>6.1421148895500002</v>
      </c>
      <c r="N38" s="33">
        <v>1.8736988247599997</v>
      </c>
      <c r="O38" s="32">
        <v>10.38850537565</v>
      </c>
      <c r="Q38" s="33">
        <v>1.5179181648299997</v>
      </c>
      <c r="R38" s="33">
        <v>4.7672946790900008</v>
      </c>
      <c r="S38" s="33">
        <v>1.95289174429</v>
      </c>
      <c r="T38" s="32">
        <v>8.2381045882099997</v>
      </c>
      <c r="V38" s="33">
        <v>2.50540062396</v>
      </c>
      <c r="W38" s="33">
        <v>13.894917437770001</v>
      </c>
      <c r="X38" s="33">
        <v>3.6940088102400015</v>
      </c>
      <c r="Y38" s="32">
        <v>20.094326871970004</v>
      </c>
    </row>
    <row r="39" spans="1:25" x14ac:dyDescent="0.2">
      <c r="A39">
        <v>2016</v>
      </c>
      <c r="B39" s="33">
        <v>14.920290774780002</v>
      </c>
      <c r="C39" s="33">
        <v>9.6748178727699958</v>
      </c>
      <c r="D39" s="33">
        <v>3.4687672054499994</v>
      </c>
      <c r="E39" s="32">
        <v>28.063875852999999</v>
      </c>
      <c r="G39" s="33">
        <v>8.3174194806300008</v>
      </c>
      <c r="H39" s="33">
        <v>12.952170059600002</v>
      </c>
      <c r="I39" s="33">
        <v>6.3485239762099992</v>
      </c>
      <c r="J39" s="32">
        <v>27.618113516440001</v>
      </c>
      <c r="L39" s="33">
        <v>3.0974638665099996</v>
      </c>
      <c r="M39" s="33">
        <v>6.4305644430899997</v>
      </c>
      <c r="N39" s="33">
        <v>2.0748139186100003</v>
      </c>
      <c r="O39" s="32">
        <v>11.602842228210001</v>
      </c>
      <c r="Q39" s="33">
        <v>2.1863230858400002</v>
      </c>
      <c r="R39" s="33">
        <v>5.0184499981999986</v>
      </c>
      <c r="S39" s="33">
        <v>1.7899357118100001</v>
      </c>
      <c r="T39" s="32">
        <v>8.9947087958499985</v>
      </c>
      <c r="V39" s="33">
        <v>3.3521942381899996</v>
      </c>
      <c r="W39" s="33">
        <v>14.319313812610007</v>
      </c>
      <c r="X39" s="33">
        <v>2.5776689516799998</v>
      </c>
      <c r="Y39" s="32">
        <v>20.249177002480007</v>
      </c>
    </row>
    <row r="40" spans="1:25" x14ac:dyDescent="0.2">
      <c r="A40">
        <v>2017</v>
      </c>
      <c r="B40" s="33">
        <v>19.574345786409999</v>
      </c>
      <c r="C40" s="33">
        <v>9.5875397112300007</v>
      </c>
      <c r="D40" s="33">
        <v>3.6735835641099985</v>
      </c>
      <c r="E40" s="32">
        <v>32.835469061749997</v>
      </c>
      <c r="G40" s="33">
        <v>10.31376180312</v>
      </c>
      <c r="H40" s="33">
        <v>15.297047165169998</v>
      </c>
      <c r="I40" s="33">
        <v>6.1537207572300003</v>
      </c>
      <c r="J40" s="32">
        <v>31.764529725519999</v>
      </c>
      <c r="L40" s="33">
        <v>3.9972139926999994</v>
      </c>
      <c r="M40" s="33">
        <v>5.8885769827200001</v>
      </c>
      <c r="N40" s="33">
        <v>1.8857667046500002</v>
      </c>
      <c r="O40" s="32">
        <v>11.77155768007</v>
      </c>
      <c r="Q40" s="33">
        <v>3.1316967656200001</v>
      </c>
      <c r="R40" s="33">
        <v>8.4136119208999993</v>
      </c>
      <c r="S40" s="33">
        <v>2.1930681375899996</v>
      </c>
      <c r="T40" s="32">
        <v>13.738376824109999</v>
      </c>
      <c r="V40" s="33">
        <v>5.561513466710001</v>
      </c>
      <c r="W40" s="33">
        <v>13.376088633589999</v>
      </c>
      <c r="X40" s="33">
        <v>2.3745747835800004</v>
      </c>
      <c r="Y40" s="32">
        <v>21.312176883880003</v>
      </c>
    </row>
    <row r="41" spans="1:25" x14ac:dyDescent="0.2">
      <c r="A41">
        <v>2018</v>
      </c>
      <c r="B41" s="33">
        <v>18.010021710110003</v>
      </c>
      <c r="C41" s="33">
        <v>8.4343257429899996</v>
      </c>
      <c r="D41" s="33">
        <v>4.0859158327299996</v>
      </c>
      <c r="E41" s="32">
        <v>30.530263285829999</v>
      </c>
      <c r="G41" s="33">
        <v>11.795521381450001</v>
      </c>
      <c r="H41" s="33">
        <v>14.90554309827</v>
      </c>
      <c r="I41" s="33">
        <v>5.8048080916699982</v>
      </c>
      <c r="J41" s="32">
        <v>32.50587257139</v>
      </c>
      <c r="L41" s="33">
        <v>5.9203016072800008</v>
      </c>
      <c r="M41" s="33">
        <v>6.4123062513999995</v>
      </c>
      <c r="N41" s="33">
        <v>1.6264390792200003</v>
      </c>
      <c r="O41" s="32">
        <v>13.9590469379</v>
      </c>
      <c r="Q41" s="33">
        <v>4.4883743806299989</v>
      </c>
      <c r="R41" s="33">
        <v>7.9069751329800004</v>
      </c>
      <c r="S41" s="33">
        <v>2.1218001315300001</v>
      </c>
      <c r="T41" s="32">
        <v>14.51714964514</v>
      </c>
      <c r="V41" s="33">
        <v>7.4460446213600013</v>
      </c>
      <c r="W41" s="33">
        <v>12.40247281872</v>
      </c>
      <c r="X41" s="33">
        <v>2.8840136623800006</v>
      </c>
      <c r="Y41" s="32">
        <v>22.732531102460001</v>
      </c>
    </row>
    <row r="42" spans="1:25" x14ac:dyDescent="0.2">
      <c r="A42">
        <v>2019</v>
      </c>
      <c r="B42" s="33">
        <v>19.808777180580002</v>
      </c>
      <c r="C42" s="33">
        <v>10.794842336669999</v>
      </c>
      <c r="D42" s="33">
        <v>4.4327514664499992</v>
      </c>
      <c r="E42" s="32">
        <v>35.036370983700003</v>
      </c>
      <c r="G42" s="33">
        <v>16.499596249080003</v>
      </c>
      <c r="H42" s="33">
        <v>14.381867070089998</v>
      </c>
      <c r="I42" s="33">
        <v>4.3400953065900003</v>
      </c>
      <c r="J42" s="32">
        <v>35.221558625760004</v>
      </c>
      <c r="L42" s="33">
        <v>6.1274615604600005</v>
      </c>
      <c r="M42" s="33">
        <v>6.5896178191900008</v>
      </c>
      <c r="N42" s="33">
        <v>1.4185963515300002</v>
      </c>
      <c r="O42" s="32">
        <v>14.135675731180003</v>
      </c>
      <c r="Q42" s="33">
        <v>5.5154585003599994</v>
      </c>
      <c r="R42" s="33">
        <v>6.6778433754099975</v>
      </c>
      <c r="S42" s="33">
        <v>1.5479368751899996</v>
      </c>
      <c r="T42" s="32">
        <v>13.741238750959997</v>
      </c>
      <c r="V42" s="33">
        <v>10.14399713319</v>
      </c>
      <c r="W42" s="33">
        <v>12.032220789949999</v>
      </c>
      <c r="X42" s="33">
        <v>4.08964429187</v>
      </c>
      <c r="Y42" s="32">
        <v>26.265862215010003</v>
      </c>
    </row>
    <row r="43" spans="1:25" x14ac:dyDescent="0.2">
      <c r="A43">
        <v>2020</v>
      </c>
      <c r="B43" s="33">
        <v>22.983360550080004</v>
      </c>
      <c r="C43" s="33">
        <v>10.710691033870003</v>
      </c>
      <c r="D43" s="33">
        <v>4.619996432059998</v>
      </c>
      <c r="E43" s="32">
        <v>38.314048016010005</v>
      </c>
      <c r="G43" s="33">
        <v>18.109573188699994</v>
      </c>
      <c r="H43" s="33">
        <v>14.349692860660001</v>
      </c>
      <c r="I43" s="33">
        <v>3.8561896893299994</v>
      </c>
      <c r="J43" s="32">
        <v>36.315455738689998</v>
      </c>
      <c r="L43" s="33">
        <v>4.9476479703700003</v>
      </c>
      <c r="M43" s="33">
        <v>5.6904139548499995</v>
      </c>
      <c r="N43" s="33">
        <v>1.64125890064</v>
      </c>
      <c r="O43" s="32">
        <v>12.279320825860001</v>
      </c>
      <c r="Q43" s="33">
        <v>6.1447666265299974</v>
      </c>
      <c r="R43" s="33">
        <v>5.1856195872099988</v>
      </c>
      <c r="S43" s="33">
        <v>1.4243500981499999</v>
      </c>
      <c r="T43" s="32">
        <v>12.754736311889996</v>
      </c>
      <c r="V43" s="33">
        <v>10.37612958105</v>
      </c>
      <c r="W43" s="33">
        <v>14.373630629579999</v>
      </c>
      <c r="X43" s="33">
        <v>3.8758105820099997</v>
      </c>
      <c r="Y43" s="32">
        <v>28.625570792640001</v>
      </c>
    </row>
    <row r="44" spans="1:25" x14ac:dyDescent="0.2">
      <c r="A44">
        <v>2021</v>
      </c>
      <c r="B44" s="33">
        <v>23.306036984590001</v>
      </c>
      <c r="C44" s="33">
        <v>15.230187729670005</v>
      </c>
      <c r="D44" s="33">
        <v>5.5982348939900017</v>
      </c>
      <c r="E44" s="32">
        <v>44.134459608250012</v>
      </c>
      <c r="G44" s="33">
        <v>18.195445517199996</v>
      </c>
      <c r="H44" s="33">
        <v>16.391635109779994</v>
      </c>
      <c r="I44" s="33">
        <v>3.7078994506600003</v>
      </c>
      <c r="J44" s="32">
        <v>38.294980077639991</v>
      </c>
      <c r="L44" s="33">
        <v>4.6755799254400001</v>
      </c>
      <c r="M44" s="33">
        <v>6.2030453610000009</v>
      </c>
      <c r="N44" s="33">
        <v>1.3627163201400003</v>
      </c>
      <c r="O44" s="32">
        <v>12.241341606580002</v>
      </c>
      <c r="Q44" s="33">
        <v>6.2354502295999996</v>
      </c>
      <c r="R44" s="33">
        <v>6.7155230893199995</v>
      </c>
      <c r="S44" s="33">
        <v>1.6622688786300002</v>
      </c>
      <c r="T44" s="32">
        <v>14.613242197549999</v>
      </c>
      <c r="V44" s="33">
        <v>9.6832956447900003</v>
      </c>
      <c r="W44" s="33">
        <v>16.029838436919999</v>
      </c>
      <c r="X44" s="33">
        <v>3.5885394996200008</v>
      </c>
      <c r="Y44" s="32">
        <v>29.30167358133</v>
      </c>
    </row>
    <row r="45" spans="1:25" x14ac:dyDescent="0.2">
      <c r="A45">
        <v>2022</v>
      </c>
      <c r="B45" s="33">
        <v>28.201622978689993</v>
      </c>
      <c r="C45" s="33">
        <v>16.947314398909999</v>
      </c>
      <c r="D45" s="33">
        <v>5.0612930782399994</v>
      </c>
      <c r="E45" s="32">
        <v>50.210230455839991</v>
      </c>
      <c r="G45" s="33">
        <v>17.114195863459994</v>
      </c>
      <c r="H45" s="33">
        <v>22.540969625829995</v>
      </c>
      <c r="I45" s="33">
        <v>3.8867103194700001</v>
      </c>
      <c r="J45" s="32">
        <v>43.541875808759983</v>
      </c>
      <c r="L45" s="33">
        <v>5.1365652318799997</v>
      </c>
      <c r="M45" s="33">
        <v>8.1416092667000015</v>
      </c>
      <c r="N45" s="33">
        <v>1.18251124543</v>
      </c>
      <c r="O45" s="32">
        <v>14.46068574401</v>
      </c>
      <c r="Q45" s="33">
        <v>7.857873349860002</v>
      </c>
      <c r="R45" s="33">
        <v>8.0394476699799995</v>
      </c>
      <c r="S45" s="33">
        <v>1.7290513557199998</v>
      </c>
      <c r="T45" s="32">
        <v>17.626372375560003</v>
      </c>
      <c r="V45" s="33">
        <v>11.130459415930002</v>
      </c>
      <c r="W45" s="33">
        <v>18.579786071889998</v>
      </c>
      <c r="X45" s="33">
        <v>3.5559607893700003</v>
      </c>
      <c r="Y45" s="32">
        <v>33.266206277190001</v>
      </c>
    </row>
    <row r="46" spans="1:25" x14ac:dyDescent="0.2">
      <c r="A46">
        <v>2023</v>
      </c>
      <c r="B46" s="33">
        <v>22.401227462370006</v>
      </c>
      <c r="C46" s="33">
        <v>9.3247944745499982</v>
      </c>
      <c r="D46" s="33">
        <v>5.874374594479999</v>
      </c>
      <c r="E46" s="32">
        <v>37.600396531400008</v>
      </c>
      <c r="G46" s="33">
        <v>12.99397252871</v>
      </c>
      <c r="H46" s="33">
        <v>25.84583854437</v>
      </c>
      <c r="I46" s="33">
        <v>3.6419236717399999</v>
      </c>
      <c r="J46" s="32">
        <v>42.481734744820002</v>
      </c>
      <c r="L46" s="33">
        <v>4.6065682275900004</v>
      </c>
      <c r="M46" s="33">
        <v>7.2582376361000005</v>
      </c>
      <c r="N46" s="33">
        <v>1.3308795177800001</v>
      </c>
      <c r="O46" s="32">
        <v>13.195685381470001</v>
      </c>
      <c r="Q46" s="33">
        <v>7.9512201653199988</v>
      </c>
      <c r="R46" s="33">
        <v>6.6017139872600001</v>
      </c>
      <c r="S46" s="33">
        <v>1.8466035366199993</v>
      </c>
      <c r="T46" s="32">
        <v>16.399537689199999</v>
      </c>
      <c r="V46" s="33">
        <v>10.57833633441</v>
      </c>
      <c r="W46" s="33">
        <v>19.312778216550001</v>
      </c>
      <c r="X46" s="33">
        <v>2.8731635735000007</v>
      </c>
      <c r="Y46" s="32">
        <v>32.764278124459999</v>
      </c>
    </row>
    <row r="47" spans="1:25" ht="15" x14ac:dyDescent="0.25">
      <c r="A47" s="10">
        <v>2024</v>
      </c>
      <c r="B47" s="31">
        <v>17.55802996761</v>
      </c>
      <c r="C47" s="31">
        <v>7.7323836201300002</v>
      </c>
      <c r="D47" s="31">
        <v>3.769079597289998</v>
      </c>
      <c r="E47" s="30">
        <v>29.05949318503</v>
      </c>
      <c r="G47" s="31">
        <v>9.4881774175100002</v>
      </c>
      <c r="H47" s="31">
        <v>18.526985934429998</v>
      </c>
      <c r="I47" s="31">
        <v>3.2397317694400001</v>
      </c>
      <c r="J47" s="30">
        <v>31.254895121379995</v>
      </c>
      <c r="L47" s="31">
        <v>4.4508611875100001</v>
      </c>
      <c r="M47" s="31">
        <v>6.0829096416200006</v>
      </c>
      <c r="N47" s="31">
        <v>1.54289137568</v>
      </c>
      <c r="O47" s="30">
        <v>12.076662204810001</v>
      </c>
      <c r="Q47" s="31">
        <v>5.5718794452999996</v>
      </c>
      <c r="R47" s="31">
        <v>8.3741229957499979</v>
      </c>
      <c r="S47" s="31">
        <v>1.3554723003500002</v>
      </c>
      <c r="T47" s="30">
        <v>15.301474741399998</v>
      </c>
      <c r="V47" s="31">
        <v>6.8465579660600016</v>
      </c>
      <c r="W47" s="31">
        <v>18.625288770049998</v>
      </c>
      <c r="X47" s="31">
        <v>2.4829913060200006</v>
      </c>
      <c r="Y47" s="30">
        <v>27.95483804213</v>
      </c>
    </row>
    <row r="48" spans="1:25" x14ac:dyDescent="0.2">
      <c r="A48" s="16">
        <v>2025</v>
      </c>
      <c r="B48" s="29">
        <v>14.837896937979993</v>
      </c>
      <c r="C48" s="29">
        <v>7.2358954731499976</v>
      </c>
      <c r="D48" s="29">
        <v>2.6119214621600002</v>
      </c>
      <c r="E48" s="29">
        <v>24.685713873289991</v>
      </c>
      <c r="G48" s="29">
        <v>9.3630676575200003</v>
      </c>
      <c r="H48" s="29">
        <v>15.111027893659996</v>
      </c>
      <c r="I48" s="29">
        <v>2.45554264575</v>
      </c>
      <c r="J48" s="29">
        <v>26.929638196929996</v>
      </c>
      <c r="L48" s="29">
        <v>3.42394674164</v>
      </c>
      <c r="M48" s="29">
        <v>6.179551942889999</v>
      </c>
      <c r="N48" s="29">
        <v>1.4476250906599999</v>
      </c>
      <c r="O48" s="29">
        <v>11.05112377519</v>
      </c>
      <c r="Q48" s="29">
        <v>4.2829230393600008</v>
      </c>
      <c r="R48" s="29">
        <v>7.4008682248999991</v>
      </c>
      <c r="S48" s="29">
        <v>0.99538626623000026</v>
      </c>
      <c r="T48" s="29">
        <v>12.67917753049</v>
      </c>
      <c r="V48" s="29">
        <v>5.5311770273400009</v>
      </c>
      <c r="W48" s="29">
        <v>14.743803022660003</v>
      </c>
      <c r="X48" s="29">
        <v>1.8834570063299998</v>
      </c>
      <c r="Y48" s="29">
        <v>22.158437056330005</v>
      </c>
    </row>
    <row r="49" spans="1:25" x14ac:dyDescent="0.2">
      <c r="A49" s="16">
        <v>2026</v>
      </c>
      <c r="B49" s="29">
        <v>16.970193032399997</v>
      </c>
      <c r="C49" s="29">
        <v>8.9400107110099984</v>
      </c>
      <c r="D49" s="29">
        <v>3.0200342182000011</v>
      </c>
      <c r="E49" s="29">
        <v>28.930237961609997</v>
      </c>
      <c r="G49" s="29">
        <v>11.552785924690003</v>
      </c>
      <c r="H49" s="29">
        <v>16.90889493189</v>
      </c>
      <c r="I49" s="29">
        <v>3.0204277304600002</v>
      </c>
      <c r="J49" s="29">
        <v>31.482108587040003</v>
      </c>
      <c r="L49" s="29">
        <v>3.9755678670600001</v>
      </c>
      <c r="M49" s="29">
        <v>6.3558883908400015</v>
      </c>
      <c r="N49" s="29">
        <v>1.5499131121</v>
      </c>
      <c r="O49" s="29">
        <v>11.881369370000002</v>
      </c>
      <c r="Q49" s="29">
        <v>4.9610093341499999</v>
      </c>
      <c r="R49" s="29">
        <v>7.2835209590000023</v>
      </c>
      <c r="S49" s="29">
        <v>1.2715993276899997</v>
      </c>
      <c r="T49" s="29">
        <v>13.516129620840003</v>
      </c>
      <c r="V49" s="29">
        <v>7.1454066807599999</v>
      </c>
      <c r="W49" s="29">
        <v>14.827950213589999</v>
      </c>
      <c r="X49" s="29">
        <v>2.1780476841399996</v>
      </c>
      <c r="Y49" s="29">
        <v>24.151404578489998</v>
      </c>
    </row>
    <row r="52" spans="1:25" ht="18" x14ac:dyDescent="0.25">
      <c r="B52" s="50" t="s">
        <v>58</v>
      </c>
      <c r="C52" s="50"/>
      <c r="D52" s="50"/>
      <c r="E52" s="50"/>
      <c r="G52" s="50" t="s">
        <v>59</v>
      </c>
      <c r="H52" s="50"/>
      <c r="I52" s="50"/>
      <c r="J52" s="50"/>
      <c r="L52" s="50" t="s">
        <v>60</v>
      </c>
      <c r="M52" s="50"/>
      <c r="N52" s="50"/>
      <c r="O52" s="50"/>
      <c r="Q52" s="50" t="s">
        <v>61</v>
      </c>
      <c r="R52" s="50"/>
      <c r="S52" s="50"/>
      <c r="T52" s="50"/>
      <c r="V52" s="50" t="s">
        <v>62</v>
      </c>
      <c r="W52" s="50"/>
      <c r="X52" s="50"/>
      <c r="Y52" s="50"/>
    </row>
    <row r="53" spans="1:25" ht="10.5" customHeight="1" x14ac:dyDescent="0.3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</row>
    <row r="54" spans="1:25" ht="15" x14ac:dyDescent="0.25">
      <c r="B54" s="26" t="s">
        <v>16</v>
      </c>
      <c r="C54" s="26" t="s">
        <v>17</v>
      </c>
      <c r="D54" s="26" t="s">
        <v>18</v>
      </c>
      <c r="E54" s="26" t="s">
        <v>32</v>
      </c>
      <c r="G54" s="26" t="s">
        <v>16</v>
      </c>
      <c r="H54" s="26" t="s">
        <v>17</v>
      </c>
      <c r="I54" s="26" t="s">
        <v>18</v>
      </c>
      <c r="J54" s="26" t="s">
        <v>32</v>
      </c>
      <c r="L54" s="26" t="s">
        <v>16</v>
      </c>
      <c r="M54" s="26" t="s">
        <v>17</v>
      </c>
      <c r="N54" s="26" t="s">
        <v>18</v>
      </c>
      <c r="O54" s="26" t="s">
        <v>32</v>
      </c>
      <c r="Q54" s="26" t="s">
        <v>16</v>
      </c>
      <c r="R54" s="26" t="s">
        <v>17</v>
      </c>
      <c r="S54" s="26" t="s">
        <v>18</v>
      </c>
      <c r="T54" s="26" t="s">
        <v>32</v>
      </c>
      <c r="V54" s="26" t="s">
        <v>16</v>
      </c>
      <c r="W54" s="26" t="s">
        <v>17</v>
      </c>
      <c r="X54" s="26" t="s">
        <v>18</v>
      </c>
      <c r="Y54" s="26" t="s">
        <v>32</v>
      </c>
    </row>
    <row r="55" spans="1:25" x14ac:dyDescent="0.2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</row>
    <row r="56" spans="1:25" x14ac:dyDescent="0.2">
      <c r="A56">
        <v>2009</v>
      </c>
      <c r="B56" s="6">
        <f t="shared" ref="B56:E73" si="0">+B32/B31-1</f>
        <v>-0.55077334827395008</v>
      </c>
      <c r="C56" s="6">
        <f t="shared" si="0"/>
        <v>9.5148342986814516E-2</v>
      </c>
      <c r="D56" s="6">
        <f t="shared" si="0"/>
        <v>-2.9945365762387377E-2</v>
      </c>
      <c r="E56" s="6">
        <f t="shared" si="0"/>
        <v>-0.17338202583026296</v>
      </c>
      <c r="G56" s="6">
        <f t="shared" ref="G56:J73" si="1">+G32/G31-1</f>
        <v>-0.27179294907536944</v>
      </c>
      <c r="H56" s="6">
        <f t="shared" si="1"/>
        <v>-9.6359845890311657E-2</v>
      </c>
      <c r="I56" s="6">
        <f t="shared" si="1"/>
        <v>0.17100497037959617</v>
      </c>
      <c r="J56" s="6">
        <f t="shared" si="1"/>
        <v>-0.11010285312775459</v>
      </c>
      <c r="L56" s="6">
        <f t="shared" ref="L56:O73" si="2">+L32/L31-1</f>
        <v>-0.32719869839925853</v>
      </c>
      <c r="M56" s="6">
        <f t="shared" si="2"/>
        <v>-0.12362423777820419</v>
      </c>
      <c r="N56" s="6">
        <f t="shared" si="2"/>
        <v>-0.16277582749902231</v>
      </c>
      <c r="O56" s="6">
        <f t="shared" si="2"/>
        <v>-0.15653128276141604</v>
      </c>
      <c r="Q56" s="6">
        <f t="shared" ref="Q56:T73" si="3">+Q32/Q31-1</f>
        <v>-0.50742100003353108</v>
      </c>
      <c r="R56" s="6">
        <f t="shared" si="3"/>
        <v>-0.16473689155404736</v>
      </c>
      <c r="S56" s="6">
        <f t="shared" si="3"/>
        <v>9.2474714919804413E-2</v>
      </c>
      <c r="T56" s="6">
        <f t="shared" si="3"/>
        <v>-0.227281966099387</v>
      </c>
      <c r="V56" s="6">
        <f t="shared" ref="V56:Y73" si="4">+V32/V31-1</f>
        <v>-0.27230498572127126</v>
      </c>
      <c r="W56" s="6">
        <f t="shared" si="4"/>
        <v>-0.1297711947496567</v>
      </c>
      <c r="X56" s="6">
        <f t="shared" si="4"/>
        <v>-6.5166742176052228E-2</v>
      </c>
      <c r="Y56" s="6">
        <f t="shared" si="4"/>
        <v>-0.14844581713577321</v>
      </c>
    </row>
    <row r="57" spans="1:25" x14ac:dyDescent="0.2">
      <c r="A57">
        <v>2010</v>
      </c>
      <c r="B57" s="6">
        <f t="shared" si="0"/>
        <v>-0.36105969252282888</v>
      </c>
      <c r="C57" s="6">
        <f t="shared" si="0"/>
        <v>-0.32418098606830348</v>
      </c>
      <c r="D57" s="6">
        <f t="shared" si="0"/>
        <v>0.21291815436700556</v>
      </c>
      <c r="E57" s="6">
        <f t="shared" si="0"/>
        <v>-0.27167546076434412</v>
      </c>
      <c r="G57" s="6">
        <f t="shared" si="1"/>
        <v>-0.28207474485143302</v>
      </c>
      <c r="H57" s="6">
        <f t="shared" si="1"/>
        <v>-0.32907527804602821</v>
      </c>
      <c r="I57" s="6">
        <f t="shared" si="1"/>
        <v>0.32766617765204087</v>
      </c>
      <c r="J57" s="6">
        <f t="shared" si="1"/>
        <v>-0.25829273638080508</v>
      </c>
      <c r="L57" s="6">
        <f t="shared" si="2"/>
        <v>-0.3699680175186042</v>
      </c>
      <c r="M57" s="6">
        <f t="shared" si="2"/>
        <v>-0.39417067807962447</v>
      </c>
      <c r="N57" s="6">
        <f t="shared" si="2"/>
        <v>-9.958540121420123E-2</v>
      </c>
      <c r="O57" s="6">
        <f t="shared" si="2"/>
        <v>-0.36579684294897918</v>
      </c>
      <c r="Q57" s="6">
        <f t="shared" si="3"/>
        <v>-0.4184502343850105</v>
      </c>
      <c r="R57" s="6">
        <f t="shared" si="3"/>
        <v>-0.42840816265171267</v>
      </c>
      <c r="S57" s="6">
        <f t="shared" si="3"/>
        <v>1.0091445775272767E-2</v>
      </c>
      <c r="T57" s="6">
        <f t="shared" si="3"/>
        <v>-0.37895135346546149</v>
      </c>
      <c r="V57" s="6">
        <f t="shared" si="4"/>
        <v>-0.2644632794778351</v>
      </c>
      <c r="W57" s="6">
        <f t="shared" si="4"/>
        <v>-0.34506154785138066</v>
      </c>
      <c r="X57" s="6">
        <f t="shared" si="4"/>
        <v>0.16184718567929712</v>
      </c>
      <c r="Y57" s="6">
        <f t="shared" si="4"/>
        <v>-0.28977273366966594</v>
      </c>
    </row>
    <row r="58" spans="1:25" x14ac:dyDescent="0.2">
      <c r="A58">
        <v>2011</v>
      </c>
      <c r="B58" s="6">
        <f t="shared" si="0"/>
        <v>1.2472198704355986</v>
      </c>
      <c r="C58" s="6">
        <f t="shared" si="0"/>
        <v>-0.21574731292198146</v>
      </c>
      <c r="D58" s="6">
        <f t="shared" si="0"/>
        <v>0.47805446096485005</v>
      </c>
      <c r="E58" s="6">
        <f t="shared" si="0"/>
        <v>0.19133321164842121</v>
      </c>
      <c r="G58" s="6">
        <f t="shared" si="1"/>
        <v>0.39513418127756683</v>
      </c>
      <c r="H58" s="6">
        <f t="shared" si="1"/>
        <v>-8.1760944680254632E-2</v>
      </c>
      <c r="I58" s="6">
        <f t="shared" si="1"/>
        <v>-5.0890634006406366E-3</v>
      </c>
      <c r="J58" s="6">
        <f t="shared" si="1"/>
        <v>3.3688963567970465E-3</v>
      </c>
      <c r="L58" s="6">
        <f t="shared" si="2"/>
        <v>0.56191486019637127</v>
      </c>
      <c r="M58" s="6">
        <f t="shared" si="2"/>
        <v>2.5018657804625866E-2</v>
      </c>
      <c r="N58" s="6">
        <f t="shared" si="2"/>
        <v>0.41941630340669667</v>
      </c>
      <c r="O58" s="6">
        <f t="shared" si="2"/>
        <v>0.13525143816943275</v>
      </c>
      <c r="Q58" s="6">
        <f t="shared" si="3"/>
        <v>0.46251859154673847</v>
      </c>
      <c r="R58" s="6">
        <f t="shared" si="3"/>
        <v>-0.18749017676043811</v>
      </c>
      <c r="S58" s="6">
        <f t="shared" si="3"/>
        <v>0.27008273862471155</v>
      </c>
      <c r="T58" s="6">
        <f t="shared" si="3"/>
        <v>-1.2813010778180867E-2</v>
      </c>
      <c r="V58" s="6">
        <f t="shared" si="4"/>
        <v>0.1633403322731104</v>
      </c>
      <c r="W58" s="6">
        <f t="shared" si="4"/>
        <v>-9.7761343895980013E-2</v>
      </c>
      <c r="X58" s="6">
        <f t="shared" si="4"/>
        <v>0.1255572905750646</v>
      </c>
      <c r="Y58" s="6">
        <f t="shared" si="4"/>
        <v>-2.7669667403794063E-2</v>
      </c>
    </row>
    <row r="59" spans="1:25" x14ac:dyDescent="0.2">
      <c r="A59">
        <v>2012</v>
      </c>
      <c r="B59" s="6">
        <f t="shared" si="0"/>
        <v>0.14004587924810363</v>
      </c>
      <c r="C59" s="6">
        <f t="shared" si="0"/>
        <v>0.12126765895793334</v>
      </c>
      <c r="D59" s="6">
        <f t="shared" si="0"/>
        <v>2.111910354537172E-2</v>
      </c>
      <c r="E59" s="6">
        <f t="shared" si="0"/>
        <v>0.10467972575332274</v>
      </c>
      <c r="G59" s="6">
        <f t="shared" si="1"/>
        <v>0.24626207884010354</v>
      </c>
      <c r="H59" s="6">
        <f t="shared" si="1"/>
        <v>-2.8284963184391776E-3</v>
      </c>
      <c r="I59" s="6">
        <f t="shared" si="1"/>
        <v>-5.8632764604636844E-2</v>
      </c>
      <c r="J59" s="6">
        <f t="shared" si="1"/>
        <v>3.9793772789736392E-2</v>
      </c>
      <c r="L59" s="6">
        <f t="shared" si="2"/>
        <v>0.66317139110855372</v>
      </c>
      <c r="M59" s="6">
        <f t="shared" si="2"/>
        <v>2.7363495758690126E-2</v>
      </c>
      <c r="N59" s="6">
        <f t="shared" si="2"/>
        <v>0.20338759372139981</v>
      </c>
      <c r="O59" s="6">
        <f t="shared" si="2"/>
        <v>0.15488185953637812</v>
      </c>
      <c r="Q59" s="6">
        <f t="shared" si="3"/>
        <v>-5.0687892402645707E-2</v>
      </c>
      <c r="R59" s="6">
        <f t="shared" si="3"/>
        <v>4.3396055598241556E-3</v>
      </c>
      <c r="S59" s="6">
        <f t="shared" si="3"/>
        <v>0.35474713596494145</v>
      </c>
      <c r="T59" s="6">
        <f t="shared" si="3"/>
        <v>7.2779373521802748E-2</v>
      </c>
      <c r="V59" s="6">
        <f t="shared" si="4"/>
        <v>7.9492610576300304E-2</v>
      </c>
      <c r="W59" s="6">
        <f t="shared" si="4"/>
        <v>1.793114641759419E-2</v>
      </c>
      <c r="X59" s="6">
        <f t="shared" si="4"/>
        <v>0.15186320252407048</v>
      </c>
      <c r="Y59" s="6">
        <f t="shared" si="4"/>
        <v>5.071574933839762E-2</v>
      </c>
    </row>
    <row r="60" spans="1:25" x14ac:dyDescent="0.2">
      <c r="A60">
        <v>2013</v>
      </c>
      <c r="B60" s="6">
        <f t="shared" si="0"/>
        <v>-0.20209879460160141</v>
      </c>
      <c r="C60" s="6">
        <f t="shared" si="0"/>
        <v>-5.4894019719687326E-2</v>
      </c>
      <c r="D60" s="6">
        <f t="shared" si="0"/>
        <v>0.24218063340973783</v>
      </c>
      <c r="E60" s="6">
        <f t="shared" si="0"/>
        <v>-4.5279912512599441E-2</v>
      </c>
      <c r="G60" s="6">
        <f t="shared" si="1"/>
        <v>-0.30833919573583579</v>
      </c>
      <c r="H60" s="6">
        <f t="shared" si="1"/>
        <v>-6.0524135131639234E-2</v>
      </c>
      <c r="I60" s="6">
        <f t="shared" si="1"/>
        <v>5.9082295671933682E-2</v>
      </c>
      <c r="J60" s="6">
        <f t="shared" si="1"/>
        <v>-0.10418851431967768</v>
      </c>
      <c r="L60" s="6">
        <f t="shared" si="2"/>
        <v>-9.1454824884121932E-2</v>
      </c>
      <c r="M60" s="6">
        <f t="shared" si="2"/>
        <v>-7.5650341034951718E-2</v>
      </c>
      <c r="N60" s="6">
        <f t="shared" si="2"/>
        <v>0.26979228367149322</v>
      </c>
      <c r="O60" s="6">
        <f t="shared" si="2"/>
        <v>-2.3764740604551915E-2</v>
      </c>
      <c r="Q60" s="6">
        <f t="shared" si="3"/>
        <v>-0.23544083480651745</v>
      </c>
      <c r="R60" s="6">
        <f t="shared" si="3"/>
        <v>-5.0604574927371471E-2</v>
      </c>
      <c r="S60" s="6">
        <f t="shared" si="3"/>
        <v>-0.11215352157528879</v>
      </c>
      <c r="T60" s="6">
        <f t="shared" si="3"/>
        <v>-0.10317570507781482</v>
      </c>
      <c r="V60" s="6">
        <f t="shared" si="4"/>
        <v>-0.12727161207368431</v>
      </c>
      <c r="W60" s="6">
        <f t="shared" si="4"/>
        <v>-6.4315686439206932E-3</v>
      </c>
      <c r="X60" s="6">
        <f t="shared" si="4"/>
        <v>1.8257663094261245E-2</v>
      </c>
      <c r="Y60" s="6">
        <f t="shared" si="4"/>
        <v>-2.3915993418237025E-2</v>
      </c>
    </row>
    <row r="61" spans="1:25" x14ac:dyDescent="0.2">
      <c r="A61">
        <v>2014</v>
      </c>
      <c r="B61" s="6">
        <f t="shared" si="0"/>
        <v>-1.4292851097198356E-2</v>
      </c>
      <c r="C61" s="6">
        <f t="shared" si="0"/>
        <v>-8.2481152900854116E-2</v>
      </c>
      <c r="D61" s="6">
        <f t="shared" si="0"/>
        <v>0.22551240686164653</v>
      </c>
      <c r="E61" s="6">
        <f t="shared" si="0"/>
        <v>2.4684335437933358E-2</v>
      </c>
      <c r="G61" s="6">
        <f t="shared" si="1"/>
        <v>-0.17066707764358324</v>
      </c>
      <c r="H61" s="6">
        <f t="shared" si="1"/>
        <v>-3.1911780690409675E-2</v>
      </c>
      <c r="I61" s="6">
        <f t="shared" si="1"/>
        <v>0.13255018019426057</v>
      </c>
      <c r="J61" s="6">
        <f t="shared" si="1"/>
        <v>-2.8624608962593778E-2</v>
      </c>
      <c r="L61" s="6">
        <f t="shared" si="2"/>
        <v>-0.30816737479137923</v>
      </c>
      <c r="M61" s="6">
        <f t="shared" si="2"/>
        <v>-2.6358744151217528E-2</v>
      </c>
      <c r="N61" s="6">
        <f t="shared" si="2"/>
        <v>-1.2406518232973784E-2</v>
      </c>
      <c r="O61" s="6">
        <f t="shared" si="2"/>
        <v>-8.307910535058538E-2</v>
      </c>
      <c r="Q61" s="6">
        <f t="shared" si="3"/>
        <v>-1.2297556004590593E-2</v>
      </c>
      <c r="R61" s="6">
        <f t="shared" si="3"/>
        <v>0.2524591831397569</v>
      </c>
      <c r="S61" s="6">
        <f t="shared" si="3"/>
        <v>-0.21887972111901</v>
      </c>
      <c r="T61" s="6">
        <f t="shared" si="3"/>
        <v>7.5194398868847045E-2</v>
      </c>
      <c r="V61" s="6">
        <f t="shared" si="4"/>
        <v>-0.16800651499721875</v>
      </c>
      <c r="W61" s="6">
        <f t="shared" si="4"/>
        <v>-2.87247807679607E-2</v>
      </c>
      <c r="X61" s="6">
        <f t="shared" si="4"/>
        <v>0.14474105291258477</v>
      </c>
      <c r="Y61" s="6">
        <f t="shared" si="4"/>
        <v>-1.8842877944491465E-2</v>
      </c>
    </row>
    <row r="62" spans="1:25" x14ac:dyDescent="0.2">
      <c r="A62">
        <v>2015</v>
      </c>
      <c r="B62" s="6">
        <f t="shared" si="0"/>
        <v>0.62947937202649351</v>
      </c>
      <c r="C62" s="6">
        <f t="shared" si="0"/>
        <v>0.28574304703691511</v>
      </c>
      <c r="D62" s="6">
        <f t="shared" si="0"/>
        <v>-0.32574520281726393</v>
      </c>
      <c r="E62" s="6">
        <f t="shared" si="0"/>
        <v>0.18301674510994514</v>
      </c>
      <c r="G62" s="6">
        <f t="shared" si="1"/>
        <v>0.58771165623874078</v>
      </c>
      <c r="H62" s="6">
        <f t="shared" si="1"/>
        <v>-8.6986162556951574E-2</v>
      </c>
      <c r="I62" s="6">
        <f t="shared" si="1"/>
        <v>0.13207374020300167</v>
      </c>
      <c r="J62" s="6">
        <f t="shared" si="1"/>
        <v>7.1603453977484799E-2</v>
      </c>
      <c r="L62" s="6">
        <f t="shared" si="2"/>
        <v>0.326980068226564</v>
      </c>
      <c r="M62" s="6">
        <f t="shared" si="2"/>
        <v>-0.10865585884347129</v>
      </c>
      <c r="N62" s="6">
        <f t="shared" si="2"/>
        <v>-0.25636566531534843</v>
      </c>
      <c r="O62" s="6">
        <f t="shared" si="2"/>
        <v>-7.2333540933293694E-2</v>
      </c>
      <c r="Q62" s="6">
        <f t="shared" si="3"/>
        <v>0.22374486473233368</v>
      </c>
      <c r="R62" s="6">
        <f t="shared" si="3"/>
        <v>-0.12135346121354829</v>
      </c>
      <c r="S62" s="6">
        <f t="shared" si="3"/>
        <v>0.11727671378088456</v>
      </c>
      <c r="T62" s="6">
        <f t="shared" si="3"/>
        <v>-2.090699235882354E-2</v>
      </c>
      <c r="V62" s="6">
        <f t="shared" si="4"/>
        <v>-6.9022978145958591E-2</v>
      </c>
      <c r="W62" s="6">
        <f t="shared" si="4"/>
        <v>0.10208440694865484</v>
      </c>
      <c r="X62" s="6">
        <f t="shared" si="4"/>
        <v>-0.13570241825285445</v>
      </c>
      <c r="Y62" s="6">
        <f t="shared" si="4"/>
        <v>2.6634720150890301E-2</v>
      </c>
    </row>
    <row r="63" spans="1:25" x14ac:dyDescent="0.2">
      <c r="A63">
        <v>2016</v>
      </c>
      <c r="B63" s="6">
        <f t="shared" si="0"/>
        <v>0.61785370047964938</v>
      </c>
      <c r="C63" s="6">
        <f t="shared" si="0"/>
        <v>6.7452872732137958E-2</v>
      </c>
      <c r="D63" s="6">
        <f t="shared" si="0"/>
        <v>-0.19489163199568671</v>
      </c>
      <c r="E63" s="6">
        <f t="shared" si="0"/>
        <v>0.24208409775255824</v>
      </c>
      <c r="G63" s="6">
        <f t="shared" si="1"/>
        <v>0.32804027551687609</v>
      </c>
      <c r="H63" s="6">
        <f t="shared" si="1"/>
        <v>-4.0301820969288804E-2</v>
      </c>
      <c r="I63" s="6">
        <f t="shared" si="1"/>
        <v>9.9563387291735195E-2</v>
      </c>
      <c r="J63" s="6">
        <f t="shared" si="1"/>
        <v>8.1676557289543705E-2</v>
      </c>
      <c r="L63" s="6">
        <f t="shared" si="2"/>
        <v>0.30546413467002198</v>
      </c>
      <c r="M63" s="6">
        <f t="shared" si="2"/>
        <v>4.6962578643841235E-2</v>
      </c>
      <c r="N63" s="6">
        <f t="shared" si="2"/>
        <v>0.10733587020089064</v>
      </c>
      <c r="O63" s="6">
        <f t="shared" si="2"/>
        <v>0.11689235444843971</v>
      </c>
      <c r="Q63" s="6">
        <f t="shared" si="3"/>
        <v>0.44034318614591372</v>
      </c>
      <c r="R63" s="6">
        <f t="shared" si="3"/>
        <v>5.2682986057396297E-2</v>
      </c>
      <c r="S63" s="6">
        <f t="shared" si="3"/>
        <v>-8.3443454024762054E-2</v>
      </c>
      <c r="T63" s="6">
        <f t="shared" si="3"/>
        <v>9.1842025011774631E-2</v>
      </c>
      <c r="V63" s="6">
        <f t="shared" si="4"/>
        <v>0.33798730874887783</v>
      </c>
      <c r="W63" s="6">
        <f t="shared" si="4"/>
        <v>3.0543281508559783E-2</v>
      </c>
      <c r="X63" s="6">
        <f t="shared" si="4"/>
        <v>-0.30220281431528928</v>
      </c>
      <c r="Y63" s="6">
        <f t="shared" si="4"/>
        <v>7.7061616194771254E-3</v>
      </c>
    </row>
    <row r="64" spans="1:25" x14ac:dyDescent="0.2">
      <c r="A64">
        <v>2017</v>
      </c>
      <c r="B64" s="6">
        <f t="shared" si="0"/>
        <v>0.31192790287283279</v>
      </c>
      <c r="C64" s="6">
        <f t="shared" si="0"/>
        <v>-9.021168427949644E-3</v>
      </c>
      <c r="D64" s="6">
        <f t="shared" si="0"/>
        <v>5.9045864576382945E-2</v>
      </c>
      <c r="E64" s="6">
        <f t="shared" si="0"/>
        <v>0.17002616579918772</v>
      </c>
      <c r="G64" s="6">
        <f t="shared" si="1"/>
        <v>0.24001943477050491</v>
      </c>
      <c r="H64" s="6">
        <f t="shared" si="1"/>
        <v>0.18104125368798707</v>
      </c>
      <c r="I64" s="6">
        <f t="shared" si="1"/>
        <v>-3.068480480029534E-2</v>
      </c>
      <c r="J64" s="6">
        <f t="shared" si="1"/>
        <v>0.15013394041601713</v>
      </c>
      <c r="L64" s="6">
        <f t="shared" si="2"/>
        <v>0.29047961976834102</v>
      </c>
      <c r="M64" s="6">
        <f t="shared" si="2"/>
        <v>-8.4283030699178418E-2</v>
      </c>
      <c r="N64" s="6">
        <f t="shared" si="2"/>
        <v>-9.1115262079333958E-2</v>
      </c>
      <c r="O64" s="6">
        <f t="shared" si="2"/>
        <v>1.4540872705292918E-2</v>
      </c>
      <c r="Q64" s="6">
        <f t="shared" si="3"/>
        <v>0.43240346584767497</v>
      </c>
      <c r="R64" s="6">
        <f t="shared" si="3"/>
        <v>0.67653596706508323</v>
      </c>
      <c r="S64" s="6">
        <f t="shared" si="3"/>
        <v>0.22522173456852723</v>
      </c>
      <c r="T64" s="6">
        <f t="shared" si="3"/>
        <v>0.52738428068384446</v>
      </c>
      <c r="V64" s="6">
        <f t="shared" si="4"/>
        <v>0.65906659087658115</v>
      </c>
      <c r="W64" s="6">
        <f t="shared" si="4"/>
        <v>-6.587083650540404E-2</v>
      </c>
      <c r="X64" s="6">
        <f t="shared" si="4"/>
        <v>-7.8789857001471231E-2</v>
      </c>
      <c r="Y64" s="6">
        <f t="shared" si="4"/>
        <v>5.2495954836574654E-2</v>
      </c>
    </row>
    <row r="65" spans="1:30" x14ac:dyDescent="0.2">
      <c r="A65">
        <v>2018</v>
      </c>
      <c r="B65" s="6">
        <f t="shared" si="0"/>
        <v>-7.9917055383075364E-2</v>
      </c>
      <c r="C65" s="6">
        <f t="shared" si="0"/>
        <v>-0.12028257540244947</v>
      </c>
      <c r="D65" s="6">
        <f t="shared" si="0"/>
        <v>0.11224251780968997</v>
      </c>
      <c r="E65" s="6">
        <f t="shared" si="0"/>
        <v>-7.0204746324313394E-2</v>
      </c>
      <c r="G65" s="6">
        <f t="shared" si="1"/>
        <v>0.14366819853079749</v>
      </c>
      <c r="H65" s="6">
        <f t="shared" si="1"/>
        <v>-2.5593440529582567E-2</v>
      </c>
      <c r="I65" s="6">
        <f t="shared" si="1"/>
        <v>-5.669946351564048E-2</v>
      </c>
      <c r="J65" s="6">
        <f t="shared" si="1"/>
        <v>2.3338700502604892E-2</v>
      </c>
      <c r="L65" s="6">
        <f t="shared" si="2"/>
        <v>0.48110699554541814</v>
      </c>
      <c r="M65" s="6">
        <f t="shared" si="2"/>
        <v>8.8939869550297201E-2</v>
      </c>
      <c r="N65" s="6">
        <f t="shared" si="2"/>
        <v>-0.13751840288119377</v>
      </c>
      <c r="O65" s="6">
        <f t="shared" si="2"/>
        <v>0.18582835995728586</v>
      </c>
      <c r="Q65" s="6">
        <f t="shared" si="3"/>
        <v>0.43320848618030539</v>
      </c>
      <c r="R65" s="6">
        <f t="shared" si="3"/>
        <v>-6.0216324770278273E-2</v>
      </c>
      <c r="S65" s="6">
        <f t="shared" si="3"/>
        <v>-3.2496941083790087E-2</v>
      </c>
      <c r="T65" s="6">
        <f t="shared" si="3"/>
        <v>5.6685941214198232E-2</v>
      </c>
      <c r="V65" s="6">
        <f t="shared" si="4"/>
        <v>0.33885221458698078</v>
      </c>
      <c r="W65" s="6">
        <f t="shared" si="4"/>
        <v>-7.2787781356730696E-2</v>
      </c>
      <c r="X65" s="6">
        <f t="shared" si="4"/>
        <v>0.21453899128497889</v>
      </c>
      <c r="Y65" s="6">
        <f t="shared" si="4"/>
        <v>6.6645196608438262E-2</v>
      </c>
    </row>
    <row r="66" spans="1:30" x14ac:dyDescent="0.2">
      <c r="A66">
        <v>2019</v>
      </c>
      <c r="B66" s="6">
        <f t="shared" si="0"/>
        <v>9.987525275776088E-2</v>
      </c>
      <c r="C66" s="6">
        <f t="shared" si="0"/>
        <v>0.27987021910339305</v>
      </c>
      <c r="D66" s="6">
        <f t="shared" si="0"/>
        <v>8.4885653038100362E-2</v>
      </c>
      <c r="E66" s="6">
        <f t="shared" si="0"/>
        <v>0.14759478670992743</v>
      </c>
      <c r="G66" s="6">
        <f t="shared" si="1"/>
        <v>0.39880177531005745</v>
      </c>
      <c r="H66" s="6">
        <f t="shared" si="1"/>
        <v>-3.5132971990855077E-2</v>
      </c>
      <c r="I66" s="6">
        <f t="shared" si="1"/>
        <v>-0.25232751228794048</v>
      </c>
      <c r="J66" s="6">
        <f t="shared" si="1"/>
        <v>8.3544474876217079E-2</v>
      </c>
      <c r="L66" s="6">
        <f t="shared" si="2"/>
        <v>3.4991452618775787E-2</v>
      </c>
      <c r="M66" s="6">
        <f t="shared" si="2"/>
        <v>2.7651762226934995E-2</v>
      </c>
      <c r="N66" s="6">
        <f t="shared" si="2"/>
        <v>-0.12779004780780123</v>
      </c>
      <c r="O66" s="6">
        <f t="shared" si="2"/>
        <v>1.2653356211622224E-2</v>
      </c>
      <c r="Q66" s="6">
        <f t="shared" si="3"/>
        <v>0.22883209657431403</v>
      </c>
      <c r="R66" s="6">
        <f t="shared" si="3"/>
        <v>-0.15544904807443916</v>
      </c>
      <c r="S66" s="6">
        <f t="shared" si="3"/>
        <v>-0.27046056214832825</v>
      </c>
      <c r="T66" s="6">
        <f t="shared" si="3"/>
        <v>-5.3447881515760187E-2</v>
      </c>
      <c r="V66" s="6">
        <f t="shared" si="4"/>
        <v>0.36233364813454805</v>
      </c>
      <c r="W66" s="6">
        <f t="shared" si="4"/>
        <v>-2.9853081250954316E-2</v>
      </c>
      <c r="X66" s="6">
        <f t="shared" si="4"/>
        <v>0.41803915328718166</v>
      </c>
      <c r="Y66" s="6">
        <f t="shared" si="4"/>
        <v>0.15543060720447643</v>
      </c>
    </row>
    <row r="67" spans="1:30" x14ac:dyDescent="0.2">
      <c r="A67">
        <v>2020</v>
      </c>
      <c r="B67" s="6">
        <f t="shared" si="0"/>
        <v>0.16026145079829957</v>
      </c>
      <c r="C67" s="6">
        <f t="shared" si="0"/>
        <v>-7.7955101311795172E-3</v>
      </c>
      <c r="D67" s="6">
        <f t="shared" si="0"/>
        <v>4.2241250615377979E-2</v>
      </c>
      <c r="E67" s="6">
        <f t="shared" si="0"/>
        <v>9.3550700037822843E-2</v>
      </c>
      <c r="G67" s="6">
        <f t="shared" si="1"/>
        <v>9.7576747655856222E-2</v>
      </c>
      <c r="H67" s="6">
        <f t="shared" si="1"/>
        <v>-2.2371371723292066E-3</v>
      </c>
      <c r="I67" s="6">
        <f t="shared" si="1"/>
        <v>-0.11149654168313738</v>
      </c>
      <c r="J67" s="6">
        <f t="shared" si="1"/>
        <v>3.1057600958350307E-2</v>
      </c>
      <c r="L67" s="6">
        <f t="shared" si="2"/>
        <v>-0.19254524544115281</v>
      </c>
      <c r="M67" s="6">
        <f t="shared" si="2"/>
        <v>-0.13645766552976391</v>
      </c>
      <c r="N67" s="6">
        <f t="shared" si="2"/>
        <v>0.1569597643965821</v>
      </c>
      <c r="O67" s="6">
        <f t="shared" si="2"/>
        <v>-0.13132410085110513</v>
      </c>
      <c r="Q67" s="6">
        <f t="shared" si="3"/>
        <v>0.11409896858600654</v>
      </c>
      <c r="R67" s="6">
        <f t="shared" si="3"/>
        <v>-0.2234589379102323</v>
      </c>
      <c r="S67" s="6">
        <f t="shared" si="3"/>
        <v>-7.9839675002787325E-2</v>
      </c>
      <c r="T67" s="6">
        <f t="shared" si="3"/>
        <v>-7.179137608689623E-2</v>
      </c>
      <c r="V67" s="6">
        <f t="shared" si="4"/>
        <v>2.2883725696302593E-2</v>
      </c>
      <c r="W67" s="6">
        <f t="shared" si="4"/>
        <v>0.19459498628762528</v>
      </c>
      <c r="X67" s="6">
        <f t="shared" si="4"/>
        <v>-5.2286628029017179E-2</v>
      </c>
      <c r="Y67" s="6">
        <f t="shared" si="4"/>
        <v>8.9839372426217423E-2</v>
      </c>
    </row>
    <row r="68" spans="1:30" x14ac:dyDescent="0.2">
      <c r="A68">
        <v>2021</v>
      </c>
      <c r="B68" s="6">
        <f t="shared" si="0"/>
        <v>1.4039567181957313E-2</v>
      </c>
      <c r="C68" s="6">
        <f t="shared" si="0"/>
        <v>0.42196126109026699</v>
      </c>
      <c r="D68" s="6">
        <f t="shared" si="0"/>
        <v>0.21174009034760655</v>
      </c>
      <c r="E68" s="6">
        <f t="shared" si="0"/>
        <v>0.15191325097801922</v>
      </c>
      <c r="G68" s="6">
        <f t="shared" si="1"/>
        <v>4.7418195672102037E-3</v>
      </c>
      <c r="H68" s="6">
        <f t="shared" si="1"/>
        <v>0.14229867279724306</v>
      </c>
      <c r="I68" s="6">
        <f t="shared" si="1"/>
        <v>-3.8455120369289775E-2</v>
      </c>
      <c r="J68" s="6">
        <f t="shared" si="1"/>
        <v>5.4509142145806377E-2</v>
      </c>
      <c r="L68" s="6">
        <f t="shared" si="2"/>
        <v>-5.498937001163684E-2</v>
      </c>
      <c r="M68" s="6">
        <f t="shared" si="2"/>
        <v>9.0086839062574864E-2</v>
      </c>
      <c r="N68" s="6">
        <f t="shared" si="2"/>
        <v>-0.16971276158282134</v>
      </c>
      <c r="O68" s="6">
        <f t="shared" si="2"/>
        <v>-3.0929413620348623E-3</v>
      </c>
      <c r="Q68" s="6">
        <f t="shared" si="3"/>
        <v>1.4757859587128275E-2</v>
      </c>
      <c r="R68" s="6">
        <f t="shared" si="3"/>
        <v>0.29502810153745385</v>
      </c>
      <c r="S68" s="6">
        <f t="shared" si="3"/>
        <v>0.16703672839214057</v>
      </c>
      <c r="T68" s="6">
        <f t="shared" si="3"/>
        <v>0.14571103942991748</v>
      </c>
      <c r="V68" s="6">
        <f t="shared" si="4"/>
        <v>-6.6771904769320489E-2</v>
      </c>
      <c r="W68" s="6">
        <f t="shared" si="4"/>
        <v>0.11522543260097629</v>
      </c>
      <c r="X68" s="6">
        <f t="shared" si="4"/>
        <v>-7.4118968487107972E-2</v>
      </c>
      <c r="Y68" s="6">
        <f t="shared" si="4"/>
        <v>2.3618840427239052E-2</v>
      </c>
    </row>
    <row r="69" spans="1:30" x14ac:dyDescent="0.2">
      <c r="A69">
        <v>2022</v>
      </c>
      <c r="B69" s="6">
        <f t="shared" si="0"/>
        <v>0.21005656162551212</v>
      </c>
      <c r="C69" s="6">
        <f t="shared" si="0"/>
        <v>0.11274494442999217</v>
      </c>
      <c r="D69" s="6">
        <f t="shared" si="0"/>
        <v>-9.5912698541184338E-2</v>
      </c>
      <c r="E69" s="6">
        <f t="shared" si="0"/>
        <v>0.13766501055003832</v>
      </c>
      <c r="G69" s="6">
        <f t="shared" si="1"/>
        <v>-5.9424192318781488E-2</v>
      </c>
      <c r="H69" s="6">
        <f t="shared" si="1"/>
        <v>0.37515076896636312</v>
      </c>
      <c r="I69" s="6">
        <f t="shared" si="1"/>
        <v>4.8224303595441942E-2</v>
      </c>
      <c r="J69" s="6">
        <f t="shared" si="1"/>
        <v>0.13701262464381325</v>
      </c>
      <c r="L69" s="6">
        <f t="shared" si="2"/>
        <v>9.8594252219230016E-2</v>
      </c>
      <c r="M69" s="6">
        <f t="shared" si="2"/>
        <v>0.3125180927884561</v>
      </c>
      <c r="N69" s="6">
        <f t="shared" si="2"/>
        <v>-0.13223960999563489</v>
      </c>
      <c r="O69" s="6">
        <f t="shared" si="2"/>
        <v>0.18129909357623419</v>
      </c>
      <c r="Q69" s="6">
        <f t="shared" si="3"/>
        <v>0.26019341996481304</v>
      </c>
      <c r="R69" s="6">
        <f t="shared" si="3"/>
        <v>0.19714392506005929</v>
      </c>
      <c r="S69" s="6">
        <f t="shared" si="3"/>
        <v>4.0175496244049258E-2</v>
      </c>
      <c r="T69" s="6">
        <f t="shared" si="3"/>
        <v>0.2061917634209316</v>
      </c>
      <c r="V69" s="6">
        <f t="shared" si="4"/>
        <v>0.14944950812470892</v>
      </c>
      <c r="W69" s="6">
        <f t="shared" si="4"/>
        <v>0.15907506772475943</v>
      </c>
      <c r="X69" s="6">
        <f t="shared" si="4"/>
        <v>-9.0785430266130396E-3</v>
      </c>
      <c r="Y69" s="6">
        <f t="shared" si="4"/>
        <v>0.13530055492755411</v>
      </c>
    </row>
    <row r="70" spans="1:30" x14ac:dyDescent="0.2">
      <c r="A70">
        <v>2023</v>
      </c>
      <c r="B70" s="6">
        <f t="shared" si="0"/>
        <v>-0.2056759471149211</v>
      </c>
      <c r="C70" s="6">
        <f t="shared" si="0"/>
        <v>-0.44977745411097458</v>
      </c>
      <c r="D70" s="6">
        <f t="shared" si="0"/>
        <v>0.16064699349968059</v>
      </c>
      <c r="E70" s="6">
        <f t="shared" si="0"/>
        <v>-0.25114072988631986</v>
      </c>
      <c r="G70" s="6">
        <f t="shared" si="1"/>
        <v>-0.24074887114894827</v>
      </c>
      <c r="H70" s="6">
        <f t="shared" si="1"/>
        <v>0.14661609386815866</v>
      </c>
      <c r="I70" s="6">
        <f t="shared" si="1"/>
        <v>-6.2980419843426838E-2</v>
      </c>
      <c r="J70" s="6">
        <f t="shared" si="1"/>
        <v>-2.4347620405611781E-2</v>
      </c>
      <c r="L70" s="6">
        <f t="shared" si="2"/>
        <v>-0.1031812077457096</v>
      </c>
      <c r="M70" s="6">
        <f t="shared" si="2"/>
        <v>-0.10850086287155536</v>
      </c>
      <c r="N70" s="6">
        <f t="shared" si="2"/>
        <v>0.12546880456603904</v>
      </c>
      <c r="O70" s="6">
        <f t="shared" si="2"/>
        <v>-8.7478587456614632E-2</v>
      </c>
      <c r="Q70" s="6">
        <f t="shared" si="3"/>
        <v>1.1879399336674146E-2</v>
      </c>
      <c r="R70" s="6">
        <f t="shared" si="3"/>
        <v>-0.17883488290975791</v>
      </c>
      <c r="S70" s="6">
        <f t="shared" si="3"/>
        <v>6.7986517873582342E-2</v>
      </c>
      <c r="T70" s="6">
        <f t="shared" si="3"/>
        <v>-6.9602222182772122E-2</v>
      </c>
      <c r="V70" s="6">
        <f t="shared" si="4"/>
        <v>-4.9604698322676444E-2</v>
      </c>
      <c r="W70" s="6">
        <f t="shared" si="4"/>
        <v>3.9451054055405388E-2</v>
      </c>
      <c r="X70" s="6">
        <f t="shared" si="4"/>
        <v>-0.19201483264695074</v>
      </c>
      <c r="Y70" s="6">
        <f t="shared" si="4"/>
        <v>-1.5088229434630951E-2</v>
      </c>
    </row>
    <row r="71" spans="1:30" ht="15" x14ac:dyDescent="0.25">
      <c r="A71" s="5">
        <v>2024</v>
      </c>
      <c r="B71" s="4">
        <f t="shared" si="0"/>
        <v>-0.21620232654195837</v>
      </c>
      <c r="C71" s="4">
        <f t="shared" si="0"/>
        <v>-0.17077168389782071</v>
      </c>
      <c r="D71" s="4">
        <f t="shared" si="0"/>
        <v>-0.35838623556085325</v>
      </c>
      <c r="E71" s="4">
        <f t="shared" si="0"/>
        <v>-0.22714928921660493</v>
      </c>
      <c r="G71" s="4">
        <f t="shared" si="1"/>
        <v>-0.26980164098808079</v>
      </c>
      <c r="H71" s="4">
        <f t="shared" si="1"/>
        <v>-0.28317334712803377</v>
      </c>
      <c r="I71" s="4">
        <f t="shared" si="1"/>
        <v>-0.11043391859660934</v>
      </c>
      <c r="J71" s="4">
        <f t="shared" si="1"/>
        <v>-0.26427450975996103</v>
      </c>
      <c r="L71" s="4">
        <f t="shared" si="2"/>
        <v>-3.3801092784738973E-2</v>
      </c>
      <c r="M71" s="4">
        <f t="shared" si="2"/>
        <v>-0.16193021686618791</v>
      </c>
      <c r="N71" s="4">
        <f t="shared" si="2"/>
        <v>0.15930206684197112</v>
      </c>
      <c r="O71" s="4">
        <f t="shared" si="2"/>
        <v>-8.4802201955450185E-2</v>
      </c>
      <c r="Q71" s="4">
        <f t="shared" si="3"/>
        <v>-0.29924221321373035</v>
      </c>
      <c r="R71" s="4">
        <f t="shared" si="3"/>
        <v>0.26847709729782232</v>
      </c>
      <c r="S71" s="4">
        <f t="shared" si="3"/>
        <v>-0.26596463535911974</v>
      </c>
      <c r="T71" s="4">
        <f t="shared" si="3"/>
        <v>-6.6956945287740433E-2</v>
      </c>
      <c r="V71" s="4">
        <f t="shared" si="4"/>
        <v>-0.35277554526329369</v>
      </c>
      <c r="W71" s="4">
        <f t="shared" si="4"/>
        <v>-3.5597646221135704E-2</v>
      </c>
      <c r="X71" s="4">
        <f t="shared" si="4"/>
        <v>-0.13579883549919303</v>
      </c>
      <c r="Y71" s="4">
        <f t="shared" si="4"/>
        <v>-0.14678913614579336</v>
      </c>
    </row>
    <row r="72" spans="1:30" x14ac:dyDescent="0.2">
      <c r="A72" s="16">
        <v>2025</v>
      </c>
      <c r="B72" s="19">
        <f t="shared" si="0"/>
        <v>-0.15492245056238918</v>
      </c>
      <c r="C72" s="19">
        <f t="shared" si="0"/>
        <v>-6.4208938843576813E-2</v>
      </c>
      <c r="D72" s="19">
        <f t="shared" si="0"/>
        <v>-0.3070134512314372</v>
      </c>
      <c r="E72" s="19">
        <f t="shared" si="0"/>
        <v>-0.15051120416625718</v>
      </c>
      <c r="G72" s="19">
        <f t="shared" si="1"/>
        <v>-1.3185857987764393E-2</v>
      </c>
      <c r="H72" s="19">
        <f t="shared" si="1"/>
        <v>-0.18437742938110013</v>
      </c>
      <c r="I72" s="19">
        <f t="shared" si="1"/>
        <v>-0.24205371910327933</v>
      </c>
      <c r="J72" s="19">
        <f t="shared" si="1"/>
        <v>-0.13838654417660468</v>
      </c>
      <c r="L72" s="19">
        <f t="shared" si="2"/>
        <v>-0.23072264054240244</v>
      </c>
      <c r="M72" s="19">
        <f t="shared" si="2"/>
        <v>1.588751222092144E-2</v>
      </c>
      <c r="N72" s="19">
        <f t="shared" si="2"/>
        <v>-6.1745296215693246E-2</v>
      </c>
      <c r="O72" s="19">
        <f t="shared" si="2"/>
        <v>-8.4919029134684298E-2</v>
      </c>
      <c r="Q72" s="19">
        <f t="shared" si="3"/>
        <v>-0.23133242895756856</v>
      </c>
      <c r="R72" s="19">
        <f t="shared" si="3"/>
        <v>-0.11622169525620074</v>
      </c>
      <c r="S72" s="19">
        <f t="shared" si="3"/>
        <v>-0.26565355413535274</v>
      </c>
      <c r="T72" s="19">
        <f t="shared" si="3"/>
        <v>-0.17137545597582526</v>
      </c>
      <c r="V72" s="19">
        <f t="shared" si="4"/>
        <v>-0.19212295364191079</v>
      </c>
      <c r="W72" s="19">
        <f t="shared" si="4"/>
        <v>-0.2083986882196176</v>
      </c>
      <c r="X72" s="19">
        <f t="shared" si="4"/>
        <v>-0.24145646351496797</v>
      </c>
      <c r="Y72" s="19">
        <f t="shared" si="4"/>
        <v>-0.20734875934764463</v>
      </c>
    </row>
    <row r="73" spans="1:30" x14ac:dyDescent="0.2">
      <c r="A73" s="16">
        <v>2026</v>
      </c>
      <c r="B73" s="19">
        <f t="shared" si="0"/>
        <v>0.14370608606682311</v>
      </c>
      <c r="C73" s="19">
        <f t="shared" si="0"/>
        <v>0.2355085482071162</v>
      </c>
      <c r="D73" s="19">
        <f t="shared" si="0"/>
        <v>0.15625001055831933</v>
      </c>
      <c r="E73" s="19">
        <f t="shared" si="0"/>
        <v>0.17194252959857037</v>
      </c>
      <c r="G73" s="19">
        <f t="shared" si="1"/>
        <v>0.23386761126427591</v>
      </c>
      <c r="H73" s="19">
        <f t="shared" si="1"/>
        <v>0.11897715038857948</v>
      </c>
      <c r="I73" s="19">
        <f t="shared" si="1"/>
        <v>0.2300449090907426</v>
      </c>
      <c r="J73" s="19">
        <f t="shared" si="1"/>
        <v>0.16905055897219556</v>
      </c>
      <c r="L73" s="19">
        <f t="shared" si="2"/>
        <v>0.1611068065725183</v>
      </c>
      <c r="M73" s="19">
        <f t="shared" si="2"/>
        <v>2.8535474671895766E-2</v>
      </c>
      <c r="N73" s="19">
        <f t="shared" si="2"/>
        <v>7.0659193530118403E-2</v>
      </c>
      <c r="O73" s="19">
        <f t="shared" si="2"/>
        <v>7.5127707525448173E-2</v>
      </c>
      <c r="Q73" s="19">
        <f t="shared" si="3"/>
        <v>0.15832324992963809</v>
      </c>
      <c r="R73" s="19">
        <f t="shared" si="3"/>
        <v>-1.5855878301573534E-2</v>
      </c>
      <c r="S73" s="19">
        <f t="shared" si="3"/>
        <v>0.27749334186229957</v>
      </c>
      <c r="T73" s="19">
        <f t="shared" si="3"/>
        <v>6.60099669980454E-2</v>
      </c>
      <c r="V73" s="19">
        <f t="shared" si="4"/>
        <v>0.29184197964394176</v>
      </c>
      <c r="W73" s="19">
        <f t="shared" si="4"/>
        <v>5.7072921281347E-3</v>
      </c>
      <c r="X73" s="19">
        <f t="shared" si="4"/>
        <v>0.15640955796704015</v>
      </c>
      <c r="Y73" s="19">
        <f t="shared" si="4"/>
        <v>8.9941701081785563E-2</v>
      </c>
    </row>
    <row r="75" spans="1:30" ht="15" x14ac:dyDescent="0.25">
      <c r="A75" s="1" t="s">
        <v>0</v>
      </c>
    </row>
    <row r="76" spans="1:30" x14ac:dyDescent="0.2">
      <c r="A76" s="23" t="s">
        <v>1</v>
      </c>
      <c r="B76" s="24">
        <f>+(B49/B47)^(1/2)-1</f>
        <v>-1.688233843032183E-2</v>
      </c>
      <c r="C76" s="24">
        <f t="shared" ref="C76:E76" si="5">+(C49/C47)^(1/2)-1</f>
        <v>7.5257111296907153E-2</v>
      </c>
      <c r="D76" s="24">
        <f t="shared" si="5"/>
        <v>-0.10486553840753954</v>
      </c>
      <c r="E76" s="24">
        <f t="shared" si="5"/>
        <v>-2.2264544221267668E-3</v>
      </c>
      <c r="G76" s="24">
        <f t="shared" ref="G76:J76" si="6">+(G49/G47)^(1/2)-1</f>
        <v>0.10344823538145342</v>
      </c>
      <c r="H76" s="24">
        <f t="shared" si="6"/>
        <v>-4.4666016587002977E-2</v>
      </c>
      <c r="I76" s="24">
        <f t="shared" si="6"/>
        <v>-3.4439041706183504E-2</v>
      </c>
      <c r="J76" s="24">
        <f t="shared" si="6"/>
        <v>3.628263924599473E-3</v>
      </c>
      <c r="L76" s="24">
        <f t="shared" ref="L76:O76" si="7">+(L49/L47)^(1/2)-1</f>
        <v>-5.490044005493766E-2</v>
      </c>
      <c r="M76" s="24">
        <f t="shared" si="7"/>
        <v>2.2191931388326314E-2</v>
      </c>
      <c r="N76" s="24">
        <f t="shared" si="7"/>
        <v>2.2729291363434712E-3</v>
      </c>
      <c r="O76" s="24">
        <f t="shared" si="7"/>
        <v>-8.1185018327096792E-3</v>
      </c>
      <c r="Q76" s="24">
        <f t="shared" ref="Q76:T76" si="8">+(Q49/Q47)^(1/2)-1</f>
        <v>-5.6408181995313056E-2</v>
      </c>
      <c r="R76" s="24">
        <f t="shared" si="8"/>
        <v>-6.7387956598130461E-2</v>
      </c>
      <c r="S76" s="24">
        <f t="shared" si="8"/>
        <v>-3.1432658400908919E-2</v>
      </c>
      <c r="T76" s="24">
        <f t="shared" si="8"/>
        <v>-6.0147871828242883E-2</v>
      </c>
      <c r="V76" s="24">
        <f t="shared" ref="V76:Y76" si="9">+(V49/V47)^(1/2)-1</f>
        <v>2.1591641937293016E-2</v>
      </c>
      <c r="W76" s="24">
        <f t="shared" si="9"/>
        <v>-0.10774487296753088</v>
      </c>
      <c r="X76" s="24">
        <f t="shared" si="9"/>
        <v>-6.3417384463382631E-2</v>
      </c>
      <c r="Y76" s="24">
        <f t="shared" si="9"/>
        <v>-7.0514313396265349E-2</v>
      </c>
      <c r="AA76" s="24" t="e">
        <f t="shared" ref="AA76:AD76" si="10">+(AA49/AA47)^(1/2)-1</f>
        <v>#DIV/0!</v>
      </c>
      <c r="AB76" s="24" t="e">
        <f t="shared" si="10"/>
        <v>#DIV/0!</v>
      </c>
      <c r="AC76" s="24" t="e">
        <f t="shared" si="10"/>
        <v>#DIV/0!</v>
      </c>
      <c r="AD76" s="24" t="e">
        <f t="shared" si="10"/>
        <v>#DIV/0!</v>
      </c>
    </row>
  </sheetData>
  <mergeCells count="10">
    <mergeCell ref="B52:E52"/>
    <mergeCell ref="G52:J52"/>
    <mergeCell ref="L52:O52"/>
    <mergeCell ref="Q52:T52"/>
    <mergeCell ref="V52:Y52"/>
    <mergeCell ref="B28:E28"/>
    <mergeCell ref="G28:J28"/>
    <mergeCell ref="L28:O28"/>
    <mergeCell ref="Q28:T28"/>
    <mergeCell ref="V28:Y28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6E52-2D26-43F4-B0D7-BD33865590D1}">
  <dimension ref="A1:J94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5" width="20.625" customWidth="1"/>
    <col min="6" max="6" width="7.75" customWidth="1"/>
    <col min="7" max="10" width="20.625" customWidth="1"/>
  </cols>
  <sheetData>
    <row r="1" spans="2:10" ht="23.25" x14ac:dyDescent="0.35">
      <c r="B1" s="37" t="s">
        <v>63</v>
      </c>
    </row>
    <row r="2" spans="2:10" x14ac:dyDescent="0.2">
      <c r="B2" t="s">
        <v>3</v>
      </c>
      <c r="C2" s="2">
        <f>+LastUpdate</f>
        <v>45736</v>
      </c>
      <c r="D2" s="39"/>
    </row>
    <row r="4" spans="2:10" ht="15" x14ac:dyDescent="0.25">
      <c r="B4" s="34" t="s">
        <v>64</v>
      </c>
      <c r="G4" s="1" t="s">
        <v>21</v>
      </c>
      <c r="I4" s="12">
        <f>+ValutaSEK</f>
        <v>102.06100000000001</v>
      </c>
      <c r="J4" s="35" t="str">
        <f>+ValutaSEKdate</f>
        <v xml:space="preserve"> December 2024</v>
      </c>
    </row>
    <row r="5" spans="2:10" ht="15" x14ac:dyDescent="0.25">
      <c r="B5" s="1"/>
      <c r="G5" s="1"/>
      <c r="I5" s="12"/>
      <c r="J5" s="25"/>
    </row>
    <row r="28" spans="1:10" ht="18" x14ac:dyDescent="0.25">
      <c r="B28" s="50" t="s">
        <v>5</v>
      </c>
      <c r="C28" s="50"/>
      <c r="D28" s="50"/>
      <c r="E28" s="50"/>
      <c r="G28" s="50" t="s">
        <v>6</v>
      </c>
      <c r="H28" s="50"/>
      <c r="I28" s="50"/>
      <c r="J28" s="50"/>
    </row>
    <row r="29" spans="1:10" ht="10.5" customHeight="1" x14ac:dyDescent="0.3">
      <c r="B29" s="28"/>
      <c r="C29" s="28"/>
      <c r="D29" s="28"/>
      <c r="E29" s="28"/>
      <c r="G29" s="28"/>
      <c r="H29" s="28"/>
      <c r="I29" s="28"/>
      <c r="J29" s="28"/>
    </row>
    <row r="30" spans="1:10" s="43" customFormat="1" ht="30" x14ac:dyDescent="0.25">
      <c r="B30" s="44" t="s">
        <v>65</v>
      </c>
      <c r="C30" s="44" t="s">
        <v>66</v>
      </c>
      <c r="D30" s="44" t="s">
        <v>67</v>
      </c>
      <c r="E30" s="44" t="s">
        <v>68</v>
      </c>
      <c r="F30" s="45"/>
      <c r="G30" s="44" t="s">
        <v>65</v>
      </c>
      <c r="H30" s="44" t="s">
        <v>66</v>
      </c>
      <c r="I30" s="44" t="s">
        <v>67</v>
      </c>
      <c r="J30" s="44" t="s">
        <v>68</v>
      </c>
    </row>
    <row r="31" spans="1:10" x14ac:dyDescent="0.2">
      <c r="A31">
        <v>2010</v>
      </c>
      <c r="B31" s="33">
        <v>25.245000000000001</v>
      </c>
      <c r="C31" s="33">
        <v>10.1342</v>
      </c>
      <c r="D31" s="33">
        <v>16.8538</v>
      </c>
      <c r="E31" s="32">
        <v>52.232999999999997</v>
      </c>
      <c r="F31" s="32"/>
      <c r="G31" s="33">
        <v>31.332999999999998</v>
      </c>
      <c r="H31" s="33">
        <v>22.053999999999998</v>
      </c>
      <c r="I31" s="33">
        <v>10.515000000000001</v>
      </c>
      <c r="J31" s="32">
        <v>63.902000000000001</v>
      </c>
    </row>
    <row r="32" spans="1:10" x14ac:dyDescent="0.2">
      <c r="A32">
        <v>2011</v>
      </c>
      <c r="B32" s="33">
        <v>26.285</v>
      </c>
      <c r="C32" s="33">
        <v>12.708399999999999</v>
      </c>
      <c r="D32" s="33">
        <v>16.837599999999998</v>
      </c>
      <c r="E32" s="32">
        <v>55.831000000000003</v>
      </c>
      <c r="F32" s="32"/>
      <c r="G32" s="33">
        <v>30.361999999999998</v>
      </c>
      <c r="H32" s="33">
        <v>20.716000000000001</v>
      </c>
      <c r="I32" s="33">
        <v>10.907</v>
      </c>
      <c r="J32" s="32">
        <v>61.984999999999999</v>
      </c>
    </row>
    <row r="33" spans="1:10" x14ac:dyDescent="0.2">
      <c r="A33">
        <v>2012</v>
      </c>
      <c r="B33" s="33">
        <v>26.277277999999999</v>
      </c>
      <c r="C33" s="33">
        <v>10.815799999999999</v>
      </c>
      <c r="D33" s="33">
        <v>13.423200000000001</v>
      </c>
      <c r="E33" s="32">
        <v>50.516278</v>
      </c>
      <c r="F33" s="32"/>
      <c r="G33" s="33">
        <v>31.478000000000002</v>
      </c>
      <c r="H33" s="33">
        <v>25.518000000000001</v>
      </c>
      <c r="I33" s="33">
        <v>14.525</v>
      </c>
      <c r="J33" s="32">
        <v>71.521000000000001</v>
      </c>
    </row>
    <row r="34" spans="1:10" x14ac:dyDescent="0.2">
      <c r="A34">
        <v>2013</v>
      </c>
      <c r="B34" s="33">
        <v>29.907239999999998</v>
      </c>
      <c r="C34" s="33">
        <v>10.862599999999999</v>
      </c>
      <c r="D34" s="33">
        <v>13.922400000000001</v>
      </c>
      <c r="E34" s="32">
        <v>54.692239999999998</v>
      </c>
      <c r="F34" s="32"/>
      <c r="G34" s="33">
        <v>27.891999999999999</v>
      </c>
      <c r="H34" s="33">
        <v>26.443000000000001</v>
      </c>
      <c r="I34" s="33">
        <v>11.712</v>
      </c>
      <c r="J34" s="32">
        <v>66.046999999999997</v>
      </c>
    </row>
    <row r="35" spans="1:10" x14ac:dyDescent="0.2">
      <c r="A35">
        <v>2014</v>
      </c>
      <c r="B35" s="33">
        <v>35.466912999999998</v>
      </c>
      <c r="C35" s="33">
        <v>12.102799999999998</v>
      </c>
      <c r="D35" s="33">
        <v>17.542200000000001</v>
      </c>
      <c r="E35" s="32">
        <v>65.111912999999987</v>
      </c>
      <c r="F35" s="32"/>
      <c r="G35" s="33">
        <v>28.132000000000001</v>
      </c>
      <c r="H35" s="33">
        <v>28.388999999999999</v>
      </c>
      <c r="I35" s="33">
        <v>15.077</v>
      </c>
      <c r="J35" s="32">
        <v>71.597999999999999</v>
      </c>
    </row>
    <row r="36" spans="1:10" x14ac:dyDescent="0.2">
      <c r="A36">
        <v>2015</v>
      </c>
      <c r="B36" s="33">
        <v>37.822792</v>
      </c>
      <c r="C36" s="33">
        <v>13.591252400000002</v>
      </c>
      <c r="D36" s="33">
        <v>20.615747599999999</v>
      </c>
      <c r="E36" s="32">
        <v>72.029792</v>
      </c>
      <c r="F36" s="32"/>
      <c r="G36" s="33">
        <v>30.466000000000001</v>
      </c>
      <c r="H36" s="33">
        <v>27.57</v>
      </c>
      <c r="I36" s="33">
        <v>14.977</v>
      </c>
      <c r="J36" s="32">
        <v>73.013000000000005</v>
      </c>
    </row>
    <row r="37" spans="1:10" x14ac:dyDescent="0.2">
      <c r="A37">
        <v>2016</v>
      </c>
      <c r="B37" s="33">
        <v>38.28049</v>
      </c>
      <c r="C37" s="33">
        <v>15.420596</v>
      </c>
      <c r="D37" s="33">
        <v>20.367404000000001</v>
      </c>
      <c r="E37" s="32">
        <v>74.068489999999997</v>
      </c>
      <c r="F37" s="32"/>
      <c r="G37" s="33">
        <v>31.384</v>
      </c>
      <c r="H37" s="33">
        <v>24.529</v>
      </c>
      <c r="I37" s="33">
        <v>19.443000000000001</v>
      </c>
      <c r="J37" s="32">
        <v>75.355999999999995</v>
      </c>
    </row>
    <row r="38" spans="1:10" x14ac:dyDescent="0.2">
      <c r="A38">
        <v>2017</v>
      </c>
      <c r="B38" s="33">
        <v>42.495863200000009</v>
      </c>
      <c r="C38" s="33">
        <v>15.842033599999999</v>
      </c>
      <c r="D38" s="33">
        <v>19.100966400000001</v>
      </c>
      <c r="E38" s="32">
        <v>77.438863200000014</v>
      </c>
      <c r="F38" s="32"/>
      <c r="G38" s="33">
        <v>34.966999999999999</v>
      </c>
      <c r="H38" s="33">
        <v>27.513999999999999</v>
      </c>
      <c r="I38" s="33">
        <v>17.626000000000001</v>
      </c>
      <c r="J38" s="32">
        <v>80.106999999999999</v>
      </c>
    </row>
    <row r="39" spans="1:10" x14ac:dyDescent="0.2">
      <c r="A39">
        <v>2018</v>
      </c>
      <c r="B39" s="33">
        <v>47.118597136000005</v>
      </c>
      <c r="C39" s="33">
        <v>18.801637800000002</v>
      </c>
      <c r="D39" s="33">
        <v>19.200362200000001</v>
      </c>
      <c r="E39" s="32">
        <v>85.120597136000015</v>
      </c>
      <c r="F39" s="32"/>
      <c r="G39" s="33">
        <v>39.039000000000001</v>
      </c>
      <c r="H39" s="33">
        <v>32.457000000000001</v>
      </c>
      <c r="I39" s="33">
        <v>17.414999999999999</v>
      </c>
      <c r="J39" s="32">
        <v>88.911000000000001</v>
      </c>
    </row>
    <row r="40" spans="1:10" x14ac:dyDescent="0.2">
      <c r="A40">
        <v>2019</v>
      </c>
      <c r="B40" s="33">
        <v>50.591265243200006</v>
      </c>
      <c r="C40" s="33">
        <v>19.515867799999999</v>
      </c>
      <c r="D40" s="33">
        <v>23.2211322</v>
      </c>
      <c r="E40" s="32">
        <v>93.328265243200008</v>
      </c>
      <c r="F40" s="32"/>
      <c r="G40" s="33">
        <v>42.366999999999997</v>
      </c>
      <c r="H40" s="33">
        <v>38.837000000000003</v>
      </c>
      <c r="I40" s="33">
        <v>17.488</v>
      </c>
      <c r="J40" s="32">
        <v>98.692000000000007</v>
      </c>
    </row>
    <row r="41" spans="1:10" x14ac:dyDescent="0.2">
      <c r="A41">
        <v>2020</v>
      </c>
      <c r="B41" s="33">
        <v>48.527216347627999</v>
      </c>
      <c r="C41" s="33">
        <v>21.086381000000003</v>
      </c>
      <c r="D41" s="33">
        <v>23.894618999999999</v>
      </c>
      <c r="E41" s="32">
        <v>93.508216347628007</v>
      </c>
      <c r="F41" s="32"/>
      <c r="G41" s="33">
        <v>50.795999999999999</v>
      </c>
      <c r="H41" s="33">
        <v>42.04</v>
      </c>
      <c r="I41" s="33">
        <v>16.471</v>
      </c>
      <c r="J41" s="32">
        <v>109.307</v>
      </c>
    </row>
    <row r="42" spans="1:10" x14ac:dyDescent="0.2">
      <c r="A42">
        <v>2021</v>
      </c>
      <c r="B42" s="33">
        <v>53.006656976316144</v>
      </c>
      <c r="C42" s="33">
        <v>20.420069199999997</v>
      </c>
      <c r="D42" s="33">
        <v>23.200257237889964</v>
      </c>
      <c r="E42" s="32">
        <v>96.626983414206109</v>
      </c>
      <c r="F42" s="32"/>
      <c r="G42" s="33">
        <v>50.893000000000001</v>
      </c>
      <c r="H42" s="33">
        <v>37.334000000000003</v>
      </c>
      <c r="I42" s="33">
        <v>16.609000000000002</v>
      </c>
      <c r="J42" s="32">
        <v>104.83600000000001</v>
      </c>
    </row>
    <row r="43" spans="1:10" x14ac:dyDescent="0.2">
      <c r="A43">
        <v>2022</v>
      </c>
      <c r="B43" s="33">
        <v>62.277393502365427</v>
      </c>
      <c r="C43" s="33">
        <v>19.5289708</v>
      </c>
      <c r="D43" s="33">
        <v>26.358669880544529</v>
      </c>
      <c r="E43" s="32">
        <v>108.16503418290995</v>
      </c>
      <c r="F43" s="32"/>
      <c r="G43" s="33">
        <v>55.014000000000003</v>
      </c>
      <c r="H43" s="33">
        <v>43.704000000000001</v>
      </c>
      <c r="I43" s="33">
        <v>17.183</v>
      </c>
      <c r="J43" s="32">
        <v>115.90100000000001</v>
      </c>
    </row>
    <row r="44" spans="1:10" x14ac:dyDescent="0.2">
      <c r="A44">
        <v>2023</v>
      </c>
      <c r="B44" s="33">
        <v>58.146683657380954</v>
      </c>
      <c r="C44" s="33">
        <v>21.825818264839761</v>
      </c>
      <c r="D44" s="33">
        <v>28.186245832286239</v>
      </c>
      <c r="E44" s="32">
        <v>108.15874775450695</v>
      </c>
      <c r="F44" s="32"/>
      <c r="G44" s="33">
        <v>57.37</v>
      </c>
      <c r="H44" s="33">
        <v>54.47</v>
      </c>
      <c r="I44" s="33">
        <v>17.488</v>
      </c>
      <c r="J44" s="32">
        <v>129.328</v>
      </c>
    </row>
    <row r="45" spans="1:10" ht="15" x14ac:dyDescent="0.25">
      <c r="A45" s="10">
        <v>2024</v>
      </c>
      <c r="B45" s="31">
        <v>62.462670336832872</v>
      </c>
      <c r="C45" s="31">
        <v>24.423129863146404</v>
      </c>
      <c r="D45" s="31">
        <v>26.707432259103651</v>
      </c>
      <c r="E45" s="30">
        <v>113.59323245908293</v>
      </c>
      <c r="F45" s="32"/>
      <c r="G45" s="31">
        <v>59.323999999999998</v>
      </c>
      <c r="H45" s="31">
        <v>61.081000000000003</v>
      </c>
      <c r="I45" s="31">
        <v>16.864000000000001</v>
      </c>
      <c r="J45" s="30">
        <v>137.26900000000001</v>
      </c>
    </row>
    <row r="46" spans="1:10" x14ac:dyDescent="0.2">
      <c r="A46" s="16">
        <v>2025</v>
      </c>
      <c r="B46" s="29">
        <v>62.576055307557638</v>
      </c>
      <c r="C46" s="29">
        <v>26.990726051052786</v>
      </c>
      <c r="D46" s="29">
        <v>25.025203230032282</v>
      </c>
      <c r="E46" s="29">
        <v>114.5919845886427</v>
      </c>
      <c r="F46" s="32"/>
      <c r="G46" s="29">
        <v>62.699106499999992</v>
      </c>
      <c r="H46" s="29">
        <v>67.474725000000007</v>
      </c>
      <c r="I46" s="29">
        <v>15.572086999999996</v>
      </c>
      <c r="J46" s="29">
        <v>145.74591850000002</v>
      </c>
    </row>
    <row r="47" spans="1:10" x14ac:dyDescent="0.2">
      <c r="A47" s="16">
        <v>2026</v>
      </c>
      <c r="B47" s="29">
        <v>67.021069268737307</v>
      </c>
      <c r="C47" s="29">
        <v>29.091606091094501</v>
      </c>
      <c r="D47" s="29">
        <v>24.438986819911932</v>
      </c>
      <c r="E47" s="29">
        <v>120.55166217974374</v>
      </c>
      <c r="F47" s="32"/>
      <c r="G47" s="29">
        <v>69.072822764249992</v>
      </c>
      <c r="H47" s="29">
        <v>73.791166939500002</v>
      </c>
      <c r="I47" s="29">
        <v>14.501641162949996</v>
      </c>
      <c r="J47" s="29">
        <v>157.3656308667</v>
      </c>
    </row>
    <row r="50" spans="1:10" ht="18" x14ac:dyDescent="0.25">
      <c r="B50" s="50" t="s">
        <v>5</v>
      </c>
      <c r="C50" s="50"/>
      <c r="D50" s="50"/>
      <c r="E50" s="50"/>
      <c r="G50" s="50" t="s">
        <v>9</v>
      </c>
      <c r="H50" s="50"/>
      <c r="I50" s="50"/>
      <c r="J50" s="50"/>
    </row>
    <row r="51" spans="1:10" ht="10.5" customHeight="1" x14ac:dyDescent="0.3">
      <c r="B51" s="28"/>
      <c r="C51" s="28"/>
      <c r="D51" s="28"/>
      <c r="E51" s="28"/>
      <c r="G51" s="28"/>
      <c r="H51" s="28"/>
      <c r="I51" s="28"/>
      <c r="J51" s="28"/>
    </row>
    <row r="52" spans="1:10" s="41" customFormat="1" ht="30" x14ac:dyDescent="0.25">
      <c r="B52" s="44" t="s">
        <v>65</v>
      </c>
      <c r="C52" s="44" t="s">
        <v>66</v>
      </c>
      <c r="D52" s="44" t="s">
        <v>67</v>
      </c>
      <c r="E52" s="44" t="s">
        <v>68</v>
      </c>
      <c r="F52" s="46"/>
      <c r="G52" s="44" t="s">
        <v>65</v>
      </c>
      <c r="H52" s="44" t="s">
        <v>66</v>
      </c>
      <c r="I52" s="44" t="s">
        <v>67</v>
      </c>
      <c r="J52" s="44" t="s">
        <v>68</v>
      </c>
    </row>
    <row r="53" spans="1:10" x14ac:dyDescent="0.2">
      <c r="A53">
        <v>2010</v>
      </c>
      <c r="B53" s="33">
        <f t="shared" ref="B53:B69" si="0">+B31</f>
        <v>25.245000000000001</v>
      </c>
      <c r="C53" s="33">
        <f t="shared" ref="C53:E69" si="1">+C31</f>
        <v>10.1342</v>
      </c>
      <c r="D53" s="33">
        <f t="shared" si="1"/>
        <v>16.8538</v>
      </c>
      <c r="E53" s="32">
        <f t="shared" si="1"/>
        <v>52.232999999999997</v>
      </c>
      <c r="G53" s="33">
        <f t="shared" ref="G53:I69" si="2">+(G31*$I$4)/100</f>
        <v>31.97877313</v>
      </c>
      <c r="H53" s="33">
        <f t="shared" si="2"/>
        <v>22.508532939999998</v>
      </c>
      <c r="I53" s="33">
        <f t="shared" si="2"/>
        <v>10.73171415</v>
      </c>
      <c r="J53" s="32">
        <f t="shared" ref="J53:J65" si="3">+SUM(G53:I53)</f>
        <v>65.219020220000004</v>
      </c>
    </row>
    <row r="54" spans="1:10" x14ac:dyDescent="0.2">
      <c r="A54">
        <v>2011</v>
      </c>
      <c r="B54" s="33">
        <f t="shared" si="0"/>
        <v>26.285</v>
      </c>
      <c r="C54" s="33">
        <f t="shared" si="1"/>
        <v>12.708399999999999</v>
      </c>
      <c r="D54" s="33">
        <f t="shared" si="1"/>
        <v>16.837599999999998</v>
      </c>
      <c r="E54" s="32">
        <f t="shared" si="1"/>
        <v>55.831000000000003</v>
      </c>
      <c r="G54" s="33">
        <f t="shared" si="2"/>
        <v>30.987760819999998</v>
      </c>
      <c r="H54" s="33">
        <f t="shared" si="2"/>
        <v>21.142956760000001</v>
      </c>
      <c r="I54" s="33">
        <f t="shared" si="2"/>
        <v>11.131793270000001</v>
      </c>
      <c r="J54" s="32">
        <f t="shared" si="3"/>
        <v>63.262510849999998</v>
      </c>
    </row>
    <row r="55" spans="1:10" x14ac:dyDescent="0.2">
      <c r="A55">
        <v>2012</v>
      </c>
      <c r="B55" s="33">
        <f t="shared" si="0"/>
        <v>26.277277999999999</v>
      </c>
      <c r="C55" s="33">
        <f t="shared" si="1"/>
        <v>10.815799999999999</v>
      </c>
      <c r="D55" s="33">
        <f t="shared" si="1"/>
        <v>13.423200000000001</v>
      </c>
      <c r="E55" s="32">
        <f t="shared" si="1"/>
        <v>50.516278</v>
      </c>
      <c r="G55" s="33">
        <f t="shared" si="2"/>
        <v>32.12676158</v>
      </c>
      <c r="H55" s="33">
        <f t="shared" si="2"/>
        <v>26.043925980000004</v>
      </c>
      <c r="I55" s="33">
        <f t="shared" si="2"/>
        <v>14.824360250000002</v>
      </c>
      <c r="J55" s="32">
        <f t="shared" si="3"/>
        <v>72.995047810000003</v>
      </c>
    </row>
    <row r="56" spans="1:10" x14ac:dyDescent="0.2">
      <c r="A56">
        <v>2013</v>
      </c>
      <c r="B56" s="33">
        <f t="shared" si="0"/>
        <v>29.907239999999998</v>
      </c>
      <c r="C56" s="33">
        <f t="shared" si="1"/>
        <v>10.862599999999999</v>
      </c>
      <c r="D56" s="33">
        <f t="shared" si="1"/>
        <v>13.922400000000001</v>
      </c>
      <c r="E56" s="32">
        <f t="shared" si="1"/>
        <v>54.692239999999998</v>
      </c>
      <c r="G56" s="33">
        <f t="shared" si="2"/>
        <v>28.466854120000004</v>
      </c>
      <c r="H56" s="33">
        <f t="shared" si="2"/>
        <v>26.987990230000005</v>
      </c>
      <c r="I56" s="33">
        <f t="shared" si="2"/>
        <v>11.95338432</v>
      </c>
      <c r="J56" s="32">
        <f t="shared" si="3"/>
        <v>67.408228670000014</v>
      </c>
    </row>
    <row r="57" spans="1:10" x14ac:dyDescent="0.2">
      <c r="A57">
        <v>2014</v>
      </c>
      <c r="B57" s="33">
        <f t="shared" si="0"/>
        <v>35.466912999999998</v>
      </c>
      <c r="C57" s="33">
        <f t="shared" si="1"/>
        <v>12.102799999999998</v>
      </c>
      <c r="D57" s="33">
        <f t="shared" si="1"/>
        <v>17.542200000000001</v>
      </c>
      <c r="E57" s="32">
        <f t="shared" si="1"/>
        <v>65.111912999999987</v>
      </c>
      <c r="G57" s="33">
        <f t="shared" si="2"/>
        <v>28.711800520000001</v>
      </c>
      <c r="H57" s="33">
        <f t="shared" si="2"/>
        <v>28.97409729</v>
      </c>
      <c r="I57" s="33">
        <f t="shared" si="2"/>
        <v>15.387736970000001</v>
      </c>
      <c r="J57" s="32">
        <f t="shared" si="3"/>
        <v>73.073634780000006</v>
      </c>
    </row>
    <row r="58" spans="1:10" x14ac:dyDescent="0.2">
      <c r="A58">
        <v>2015</v>
      </c>
      <c r="B58" s="33">
        <f t="shared" si="0"/>
        <v>37.822792</v>
      </c>
      <c r="C58" s="33">
        <f t="shared" si="1"/>
        <v>13.591252400000002</v>
      </c>
      <c r="D58" s="33">
        <f t="shared" si="1"/>
        <v>20.615747599999999</v>
      </c>
      <c r="E58" s="32">
        <f t="shared" si="1"/>
        <v>72.029792</v>
      </c>
      <c r="G58" s="33">
        <f t="shared" si="2"/>
        <v>31.093904260000002</v>
      </c>
      <c r="H58" s="33">
        <f t="shared" si="2"/>
        <v>28.138217699999998</v>
      </c>
      <c r="I58" s="33">
        <f t="shared" si="2"/>
        <v>15.285675970000002</v>
      </c>
      <c r="J58" s="32">
        <f t="shared" si="3"/>
        <v>74.51779793</v>
      </c>
    </row>
    <row r="59" spans="1:10" x14ac:dyDescent="0.2">
      <c r="A59">
        <v>2016</v>
      </c>
      <c r="B59" s="33">
        <f t="shared" si="0"/>
        <v>38.28049</v>
      </c>
      <c r="C59" s="33">
        <f t="shared" si="1"/>
        <v>15.420596</v>
      </c>
      <c r="D59" s="33">
        <f t="shared" si="1"/>
        <v>20.367404000000001</v>
      </c>
      <c r="E59" s="32">
        <f t="shared" si="1"/>
        <v>74.068489999999997</v>
      </c>
      <c r="G59" s="33">
        <f t="shared" si="2"/>
        <v>32.030824240000001</v>
      </c>
      <c r="H59" s="33">
        <f t="shared" si="2"/>
        <v>25.034542690000002</v>
      </c>
      <c r="I59" s="33">
        <f t="shared" si="2"/>
        <v>19.843720230000002</v>
      </c>
      <c r="J59" s="32">
        <f t="shared" si="3"/>
        <v>76.909087160000013</v>
      </c>
    </row>
    <row r="60" spans="1:10" x14ac:dyDescent="0.2">
      <c r="A60">
        <v>2017</v>
      </c>
      <c r="B60" s="33">
        <f t="shared" si="0"/>
        <v>42.495863200000009</v>
      </c>
      <c r="C60" s="33">
        <f t="shared" si="1"/>
        <v>15.842033599999999</v>
      </c>
      <c r="D60" s="33">
        <f t="shared" si="1"/>
        <v>19.100966400000001</v>
      </c>
      <c r="E60" s="32">
        <f t="shared" si="1"/>
        <v>77.438863200000014</v>
      </c>
      <c r="G60" s="33">
        <f t="shared" si="2"/>
        <v>35.687669870000001</v>
      </c>
      <c r="H60" s="33">
        <f t="shared" si="2"/>
        <v>28.081063539999999</v>
      </c>
      <c r="I60" s="33">
        <f t="shared" si="2"/>
        <v>17.989271860000002</v>
      </c>
      <c r="J60" s="32">
        <f t="shared" si="3"/>
        <v>81.758005269999998</v>
      </c>
    </row>
    <row r="61" spans="1:10" x14ac:dyDescent="0.2">
      <c r="A61">
        <v>2018</v>
      </c>
      <c r="B61" s="33">
        <f t="shared" si="0"/>
        <v>47.118597136000005</v>
      </c>
      <c r="C61" s="33">
        <f t="shared" si="1"/>
        <v>18.801637800000002</v>
      </c>
      <c r="D61" s="33">
        <f t="shared" si="1"/>
        <v>19.200362200000001</v>
      </c>
      <c r="E61" s="32">
        <f t="shared" si="1"/>
        <v>85.120597136000015</v>
      </c>
      <c r="G61" s="33">
        <f t="shared" si="2"/>
        <v>39.843593790000007</v>
      </c>
      <c r="H61" s="33">
        <f t="shared" si="2"/>
        <v>33.125938770000005</v>
      </c>
      <c r="I61" s="33">
        <f t="shared" si="2"/>
        <v>17.773923150000002</v>
      </c>
      <c r="J61" s="32">
        <f t="shared" si="3"/>
        <v>90.743455710000006</v>
      </c>
    </row>
    <row r="62" spans="1:10" x14ac:dyDescent="0.2">
      <c r="A62">
        <v>2019</v>
      </c>
      <c r="B62" s="33">
        <f t="shared" si="0"/>
        <v>50.591265243200006</v>
      </c>
      <c r="C62" s="33">
        <f t="shared" si="1"/>
        <v>19.515867799999999</v>
      </c>
      <c r="D62" s="33">
        <f t="shared" si="1"/>
        <v>23.2211322</v>
      </c>
      <c r="E62" s="32">
        <f t="shared" si="1"/>
        <v>93.328265243200008</v>
      </c>
      <c r="G62" s="33">
        <f t="shared" si="2"/>
        <v>43.240183870000003</v>
      </c>
      <c r="H62" s="33">
        <f t="shared" si="2"/>
        <v>39.637430570000006</v>
      </c>
      <c r="I62" s="33">
        <f t="shared" si="2"/>
        <v>17.84842768</v>
      </c>
      <c r="J62" s="32">
        <f t="shared" si="3"/>
        <v>100.72604212</v>
      </c>
    </row>
    <row r="63" spans="1:10" x14ac:dyDescent="0.2">
      <c r="A63">
        <v>2020</v>
      </c>
      <c r="B63" s="33">
        <f t="shared" si="0"/>
        <v>48.527216347627999</v>
      </c>
      <c r="C63" s="33">
        <f t="shared" si="1"/>
        <v>21.086381000000003</v>
      </c>
      <c r="D63" s="33">
        <f t="shared" si="1"/>
        <v>23.894618999999999</v>
      </c>
      <c r="E63" s="32">
        <f t="shared" si="1"/>
        <v>93.508216347628007</v>
      </c>
      <c r="G63" s="33">
        <f t="shared" si="2"/>
        <v>51.842905559999998</v>
      </c>
      <c r="H63" s="33">
        <f t="shared" si="2"/>
        <v>42.906444399999998</v>
      </c>
      <c r="I63" s="33">
        <f t="shared" si="2"/>
        <v>16.81046731</v>
      </c>
      <c r="J63" s="32">
        <f t="shared" si="3"/>
        <v>111.55981727</v>
      </c>
    </row>
    <row r="64" spans="1:10" x14ac:dyDescent="0.2">
      <c r="A64">
        <v>2021</v>
      </c>
      <c r="B64" s="33">
        <f t="shared" si="0"/>
        <v>53.006656976316144</v>
      </c>
      <c r="C64" s="33">
        <f t="shared" si="1"/>
        <v>20.420069199999997</v>
      </c>
      <c r="D64" s="33">
        <f t="shared" si="1"/>
        <v>23.200257237889964</v>
      </c>
      <c r="E64" s="32">
        <f t="shared" si="1"/>
        <v>96.626983414206109</v>
      </c>
      <c r="G64" s="33">
        <f t="shared" si="2"/>
        <v>51.941904730000005</v>
      </c>
      <c r="H64" s="33">
        <f t="shared" si="2"/>
        <v>38.103453740000006</v>
      </c>
      <c r="I64" s="33">
        <f t="shared" si="2"/>
        <v>16.951311490000002</v>
      </c>
      <c r="J64" s="32">
        <f t="shared" si="3"/>
        <v>106.99666996000002</v>
      </c>
    </row>
    <row r="65" spans="1:10" x14ac:dyDescent="0.2">
      <c r="A65">
        <v>2022</v>
      </c>
      <c r="B65" s="33">
        <f t="shared" si="0"/>
        <v>62.277393502365427</v>
      </c>
      <c r="C65" s="33">
        <f t="shared" si="1"/>
        <v>19.5289708</v>
      </c>
      <c r="D65" s="33">
        <f t="shared" si="1"/>
        <v>26.358669880544529</v>
      </c>
      <c r="E65" s="32">
        <f t="shared" si="1"/>
        <v>108.16503418290995</v>
      </c>
      <c r="G65" s="33">
        <f t="shared" si="2"/>
        <v>56.147838540000002</v>
      </c>
      <c r="H65" s="33">
        <f t="shared" si="2"/>
        <v>44.604739440000003</v>
      </c>
      <c r="I65" s="33">
        <f t="shared" si="2"/>
        <v>17.537141630000001</v>
      </c>
      <c r="J65" s="32">
        <f t="shared" si="3"/>
        <v>118.28971961000002</v>
      </c>
    </row>
    <row r="66" spans="1:10" x14ac:dyDescent="0.2">
      <c r="A66">
        <v>2023</v>
      </c>
      <c r="B66" s="33">
        <f t="shared" si="0"/>
        <v>58.146683657380954</v>
      </c>
      <c r="C66" s="33">
        <f t="shared" si="1"/>
        <v>21.825818264839761</v>
      </c>
      <c r="D66" s="33">
        <f t="shared" si="1"/>
        <v>28.186245832286239</v>
      </c>
      <c r="E66" s="32">
        <f t="shared" si="1"/>
        <v>108.15874775450695</v>
      </c>
      <c r="G66" s="33">
        <f t="shared" si="2"/>
        <v>58.552395699999998</v>
      </c>
      <c r="H66" s="33">
        <f t="shared" si="2"/>
        <v>55.592626700000004</v>
      </c>
      <c r="I66" s="33">
        <f t="shared" si="2"/>
        <v>17.84842768</v>
      </c>
      <c r="J66" s="32">
        <f t="shared" ref="J66" si="4">+SUM(G66:I66)</f>
        <v>131.99345008</v>
      </c>
    </row>
    <row r="67" spans="1:10" ht="15" x14ac:dyDescent="0.25">
      <c r="A67" s="10">
        <v>2024</v>
      </c>
      <c r="B67" s="31">
        <f t="shared" si="0"/>
        <v>62.462670336832872</v>
      </c>
      <c r="C67" s="31">
        <f t="shared" si="1"/>
        <v>24.423129863146404</v>
      </c>
      <c r="D67" s="31">
        <f t="shared" si="1"/>
        <v>26.707432259103651</v>
      </c>
      <c r="E67" s="30">
        <f t="shared" si="1"/>
        <v>113.59323245908293</v>
      </c>
      <c r="G67" s="31">
        <f t="shared" si="2"/>
        <v>60.546667640000003</v>
      </c>
      <c r="H67" s="31">
        <f t="shared" si="2"/>
        <v>62.339879410000002</v>
      </c>
      <c r="I67" s="31">
        <f t="shared" si="2"/>
        <v>17.211567040000002</v>
      </c>
      <c r="J67" s="30">
        <f t="shared" ref="J67" si="5">+SUM(G67:I67)</f>
        <v>140.09811409</v>
      </c>
    </row>
    <row r="68" spans="1:10" x14ac:dyDescent="0.2">
      <c r="A68" s="16">
        <v>2025</v>
      </c>
      <c r="B68" s="29">
        <f t="shared" si="0"/>
        <v>62.576055307557638</v>
      </c>
      <c r="C68" s="29">
        <f t="shared" si="1"/>
        <v>26.990726051052786</v>
      </c>
      <c r="D68" s="29">
        <f t="shared" si="1"/>
        <v>25.025203230032282</v>
      </c>
      <c r="E68" s="29">
        <f t="shared" si="1"/>
        <v>114.5919845886427</v>
      </c>
      <c r="G68" s="29">
        <f t="shared" si="2"/>
        <v>63.991335084964994</v>
      </c>
      <c r="H68" s="29">
        <f t="shared" si="2"/>
        <v>68.865379082250016</v>
      </c>
      <c r="I68" s="29">
        <f t="shared" si="2"/>
        <v>15.893027713069998</v>
      </c>
      <c r="J68" s="29">
        <f t="shared" ref="J68" si="6">+SUM(G68:I68)</f>
        <v>148.749741880285</v>
      </c>
    </row>
    <row r="69" spans="1:10" x14ac:dyDescent="0.2">
      <c r="A69" s="16">
        <v>2026</v>
      </c>
      <c r="B69" s="29">
        <f t="shared" si="0"/>
        <v>67.021069268737307</v>
      </c>
      <c r="C69" s="29">
        <f t="shared" si="1"/>
        <v>29.091606091094501</v>
      </c>
      <c r="D69" s="29">
        <f t="shared" si="1"/>
        <v>24.438986819911932</v>
      </c>
      <c r="E69" s="29">
        <f t="shared" si="1"/>
        <v>120.55166217974374</v>
      </c>
      <c r="G69" s="29">
        <f t="shared" si="2"/>
        <v>70.496413641421185</v>
      </c>
      <c r="H69" s="29">
        <f t="shared" si="2"/>
        <v>75.312002890123097</v>
      </c>
      <c r="I69" s="29">
        <f t="shared" si="2"/>
        <v>14.800519987318395</v>
      </c>
      <c r="J69" s="29">
        <f t="shared" ref="J69" si="7">+SUM(G69:I69)</f>
        <v>160.60893651886266</v>
      </c>
    </row>
    <row r="72" spans="1:10" ht="18.75" x14ac:dyDescent="0.3">
      <c r="B72" s="52" t="s">
        <v>12</v>
      </c>
      <c r="C72" s="52"/>
      <c r="D72" s="52"/>
      <c r="E72" s="52"/>
      <c r="G72" s="52" t="s">
        <v>13</v>
      </c>
      <c r="H72" s="52"/>
      <c r="I72" s="52"/>
      <c r="J72" s="52"/>
    </row>
    <row r="73" spans="1:10" ht="10.5" customHeight="1" x14ac:dyDescent="0.3">
      <c r="B73" s="28"/>
      <c r="C73" s="28"/>
      <c r="D73" s="28"/>
      <c r="E73" s="28"/>
      <c r="G73" s="28"/>
      <c r="H73" s="28"/>
      <c r="I73" s="28"/>
      <c r="J73" s="28"/>
    </row>
    <row r="74" spans="1:10" s="41" customFormat="1" ht="30" x14ac:dyDescent="0.25">
      <c r="B74" s="44" t="s">
        <v>65</v>
      </c>
      <c r="C74" s="44" t="s">
        <v>66</v>
      </c>
      <c r="D74" s="44" t="s">
        <v>67</v>
      </c>
      <c r="E74" s="44" t="s">
        <v>68</v>
      </c>
      <c r="F74" s="46"/>
      <c r="G74" s="44" t="s">
        <v>65</v>
      </c>
      <c r="H74" s="44" t="s">
        <v>66</v>
      </c>
      <c r="I74" s="44" t="s">
        <v>67</v>
      </c>
      <c r="J74" s="44" t="s">
        <v>68</v>
      </c>
    </row>
    <row r="75" spans="1:10" x14ac:dyDescent="0.2">
      <c r="A75">
        <v>2010</v>
      </c>
      <c r="B75" s="6"/>
      <c r="C75" s="6"/>
      <c r="D75" s="6"/>
      <c r="E75" s="6"/>
      <c r="G75" s="6"/>
      <c r="H75" s="6"/>
      <c r="I75" s="6"/>
      <c r="J75" s="6"/>
    </row>
    <row r="76" spans="1:10" x14ac:dyDescent="0.2">
      <c r="A76">
        <v>2011</v>
      </c>
      <c r="B76" s="6">
        <f t="shared" ref="B76:E90" si="8">+B54/B53-1</f>
        <v>4.1196276490394146E-2</v>
      </c>
      <c r="C76" s="6">
        <f t="shared" si="8"/>
        <v>0.25401117009729424</v>
      </c>
      <c r="D76" s="6">
        <f t="shared" si="8"/>
        <v>-9.6120756149953301E-4</v>
      </c>
      <c r="E76" s="6">
        <f t="shared" si="8"/>
        <v>6.8883655926330167E-2</v>
      </c>
      <c r="G76" s="6">
        <f t="shared" ref="G76:J90" si="9">+G54/G53-1</f>
        <v>-3.098969137969565E-2</v>
      </c>
      <c r="H76" s="6">
        <f t="shared" si="9"/>
        <v>-6.0669266346240924E-2</v>
      </c>
      <c r="I76" s="6">
        <f t="shared" si="9"/>
        <v>3.7280076081787961E-2</v>
      </c>
      <c r="J76" s="6">
        <f t="shared" si="9"/>
        <v>-2.9999061062251697E-2</v>
      </c>
    </row>
    <row r="77" spans="1:10" x14ac:dyDescent="0.2">
      <c r="A77">
        <v>2012</v>
      </c>
      <c r="B77" s="6">
        <f t="shared" si="8"/>
        <v>-2.937797222750671E-4</v>
      </c>
      <c r="C77" s="6">
        <f t="shared" si="8"/>
        <v>-0.14892512039281103</v>
      </c>
      <c r="D77" s="6">
        <f t="shared" si="8"/>
        <v>-0.20278424478547996</v>
      </c>
      <c r="E77" s="6">
        <f t="shared" si="8"/>
        <v>-9.5193028962404447E-2</v>
      </c>
      <c r="G77" s="6">
        <f t="shared" si="9"/>
        <v>3.6756471905671662E-2</v>
      </c>
      <c r="H77" s="6">
        <f t="shared" si="9"/>
        <v>0.23180150608225536</v>
      </c>
      <c r="I77" s="6">
        <f t="shared" si="9"/>
        <v>0.33171357843586691</v>
      </c>
      <c r="J77" s="6">
        <f t="shared" si="9"/>
        <v>0.15384367185609427</v>
      </c>
    </row>
    <row r="78" spans="1:10" x14ac:dyDescent="0.2">
      <c r="A78">
        <v>2013</v>
      </c>
      <c r="B78" s="6">
        <f t="shared" si="8"/>
        <v>0.13814071609700207</v>
      </c>
      <c r="C78" s="6">
        <f t="shared" si="8"/>
        <v>4.3270030880748767E-3</v>
      </c>
      <c r="D78" s="6">
        <f t="shared" si="8"/>
        <v>3.718934382263539E-2</v>
      </c>
      <c r="E78" s="6">
        <f t="shared" si="8"/>
        <v>8.2665670657683821E-2</v>
      </c>
      <c r="G78" s="6">
        <f t="shared" si="9"/>
        <v>-0.11392083359806837</v>
      </c>
      <c r="H78" s="6">
        <f t="shared" si="9"/>
        <v>3.6248922329336075E-2</v>
      </c>
      <c r="I78" s="6">
        <f t="shared" si="9"/>
        <v>-0.19366609294320147</v>
      </c>
      <c r="J78" s="6">
        <f t="shared" si="9"/>
        <v>-7.6536961172242957E-2</v>
      </c>
    </row>
    <row r="79" spans="1:10" x14ac:dyDescent="0.2">
      <c r="A79">
        <v>2014</v>
      </c>
      <c r="B79" s="6">
        <f t="shared" si="8"/>
        <v>0.18589722756095184</v>
      </c>
      <c r="C79" s="6">
        <f t="shared" si="8"/>
        <v>0.11417156113637628</v>
      </c>
      <c r="D79" s="6">
        <f t="shared" si="8"/>
        <v>0.25999827615928273</v>
      </c>
      <c r="E79" s="6">
        <f t="shared" si="8"/>
        <v>0.190514650707303</v>
      </c>
      <c r="G79" s="6">
        <f t="shared" si="9"/>
        <v>8.6046178115586347E-3</v>
      </c>
      <c r="H79" s="6">
        <f t="shared" si="9"/>
        <v>7.3592255039140575E-2</v>
      </c>
      <c r="I79" s="6">
        <f t="shared" si="9"/>
        <v>0.2873121584699454</v>
      </c>
      <c r="J79" s="6">
        <f t="shared" si="9"/>
        <v>8.4046209517464776E-2</v>
      </c>
    </row>
    <row r="80" spans="1:10" x14ac:dyDescent="0.2">
      <c r="A80">
        <v>2015</v>
      </c>
      <c r="B80" s="6">
        <f t="shared" si="8"/>
        <v>6.6424698422442363E-2</v>
      </c>
      <c r="C80" s="6">
        <f t="shared" si="8"/>
        <v>0.12298413590243618</v>
      </c>
      <c r="D80" s="6">
        <f t="shared" si="8"/>
        <v>0.17520878795133998</v>
      </c>
      <c r="E80" s="6">
        <f t="shared" si="8"/>
        <v>0.10624597990232632</v>
      </c>
      <c r="G80" s="6">
        <f t="shared" si="9"/>
        <v>8.2966017346793652E-2</v>
      </c>
      <c r="H80" s="6">
        <f t="shared" si="9"/>
        <v>-2.8849202155764586E-2</v>
      </c>
      <c r="I80" s="6">
        <f t="shared" si="9"/>
        <v>-6.6326192213304047E-3</v>
      </c>
      <c r="J80" s="6">
        <f t="shared" si="9"/>
        <v>1.9763121874912581E-2</v>
      </c>
    </row>
    <row r="81" spans="1:10" x14ac:dyDescent="0.2">
      <c r="A81">
        <v>2016</v>
      </c>
      <c r="B81" s="6">
        <f t="shared" si="8"/>
        <v>1.2101116173549586E-2</v>
      </c>
      <c r="C81" s="6">
        <f t="shared" si="8"/>
        <v>0.13459713249089522</v>
      </c>
      <c r="D81" s="6">
        <f t="shared" si="8"/>
        <v>-1.2046305805567648E-2</v>
      </c>
      <c r="E81" s="6">
        <f t="shared" si="8"/>
        <v>2.8303538624684599E-2</v>
      </c>
      <c r="G81" s="6">
        <f t="shared" si="9"/>
        <v>3.0131950370905214E-2</v>
      </c>
      <c r="H81" s="6">
        <f t="shared" si="9"/>
        <v>-0.11030105186797234</v>
      </c>
      <c r="I81" s="6">
        <f t="shared" si="9"/>
        <v>0.29819055885691403</v>
      </c>
      <c r="J81" s="6">
        <f t="shared" si="9"/>
        <v>3.2090175722131908E-2</v>
      </c>
    </row>
    <row r="82" spans="1:10" x14ac:dyDescent="0.2">
      <c r="A82">
        <v>2017</v>
      </c>
      <c r="B82" s="6">
        <f t="shared" si="8"/>
        <v>0.11011805752747694</v>
      </c>
      <c r="C82" s="6">
        <f t="shared" si="8"/>
        <v>2.7329527341225957E-2</v>
      </c>
      <c r="D82" s="6">
        <f t="shared" si="8"/>
        <v>-6.2179627801363324E-2</v>
      </c>
      <c r="E82" s="6">
        <f t="shared" si="8"/>
        <v>4.5503468478971465E-2</v>
      </c>
      <c r="G82" s="6">
        <f t="shared" si="9"/>
        <v>0.11416645424420091</v>
      </c>
      <c r="H82" s="6">
        <f t="shared" si="9"/>
        <v>0.12169269028496865</v>
      </c>
      <c r="I82" s="6">
        <f t="shared" si="9"/>
        <v>-9.3452656483053009E-2</v>
      </c>
      <c r="J82" s="6">
        <f t="shared" si="9"/>
        <v>6.3047401666755043E-2</v>
      </c>
    </row>
    <row r="83" spans="1:10" x14ac:dyDescent="0.2">
      <c r="A83">
        <v>2018</v>
      </c>
      <c r="B83" s="6">
        <f t="shared" si="8"/>
        <v>0.10878079859782663</v>
      </c>
      <c r="C83" s="6">
        <f t="shared" si="8"/>
        <v>0.18681971486286986</v>
      </c>
      <c r="D83" s="6">
        <f t="shared" si="8"/>
        <v>5.2037052952462748E-3</v>
      </c>
      <c r="E83" s="6">
        <f t="shared" si="8"/>
        <v>9.9197400614734255E-2</v>
      </c>
      <c r="G83" s="6">
        <f t="shared" si="9"/>
        <v>0.11645265536076899</v>
      </c>
      <c r="H83" s="6">
        <f t="shared" si="9"/>
        <v>0.17965399433015938</v>
      </c>
      <c r="I83" s="6">
        <f t="shared" si="9"/>
        <v>-1.1970952002723245E-2</v>
      </c>
      <c r="J83" s="6">
        <f t="shared" si="9"/>
        <v>0.1099030047311722</v>
      </c>
    </row>
    <row r="84" spans="1:10" x14ac:dyDescent="0.2">
      <c r="A84">
        <v>2019</v>
      </c>
      <c r="B84" s="6">
        <f t="shared" si="8"/>
        <v>7.3700583597103408E-2</v>
      </c>
      <c r="C84" s="6">
        <f t="shared" si="8"/>
        <v>3.7987648076062586E-2</v>
      </c>
      <c r="D84" s="6">
        <f t="shared" si="8"/>
        <v>0.20941115371250651</v>
      </c>
      <c r="E84" s="6">
        <f t="shared" si="8"/>
        <v>9.6423995875949187E-2</v>
      </c>
      <c r="G84" s="6">
        <f t="shared" si="9"/>
        <v>8.5248085248085026E-2</v>
      </c>
      <c r="H84" s="6">
        <f t="shared" si="9"/>
        <v>0.19656776658347974</v>
      </c>
      <c r="I84" s="6">
        <f t="shared" si="9"/>
        <v>4.1917886879125899E-3</v>
      </c>
      <c r="J84" s="6">
        <f t="shared" si="9"/>
        <v>0.11000888528978403</v>
      </c>
    </row>
    <row r="85" spans="1:10" x14ac:dyDescent="0.2">
      <c r="A85">
        <v>2020</v>
      </c>
      <c r="B85" s="6">
        <f t="shared" si="8"/>
        <v>-4.0798522939677562E-2</v>
      </c>
      <c r="C85" s="6">
        <f t="shared" si="8"/>
        <v>8.0473654366525427E-2</v>
      </c>
      <c r="D85" s="6">
        <f t="shared" si="8"/>
        <v>2.9003185296882172E-2</v>
      </c>
      <c r="E85" s="6">
        <f t="shared" si="8"/>
        <v>1.9281522479719371E-3</v>
      </c>
      <c r="G85" s="6">
        <f t="shared" si="9"/>
        <v>0.19895201453961797</v>
      </c>
      <c r="H85" s="6">
        <f t="shared" si="9"/>
        <v>8.2472899554548285E-2</v>
      </c>
      <c r="I85" s="6">
        <f t="shared" si="9"/>
        <v>-5.815416285452879E-2</v>
      </c>
      <c r="J85" s="6">
        <f t="shared" si="9"/>
        <v>0.10755684351315198</v>
      </c>
    </row>
    <row r="86" spans="1:10" x14ac:dyDescent="0.2">
      <c r="A86">
        <v>2021</v>
      </c>
      <c r="B86" s="6">
        <f t="shared" si="8"/>
        <v>9.2307800979132493E-2</v>
      </c>
      <c r="C86" s="6">
        <f t="shared" si="8"/>
        <v>-3.1599153975260474E-2</v>
      </c>
      <c r="D86" s="6">
        <f t="shared" si="8"/>
        <v>-2.9059335999876534E-2</v>
      </c>
      <c r="E86" s="6">
        <f t="shared" si="8"/>
        <v>3.3352866607825327E-2</v>
      </c>
      <c r="G86" s="6">
        <f t="shared" si="9"/>
        <v>1.9095991810380575E-3</v>
      </c>
      <c r="H86" s="6">
        <f t="shared" si="9"/>
        <v>-0.11194100856327294</v>
      </c>
      <c r="I86" s="6">
        <f t="shared" si="9"/>
        <v>8.3783619695223521E-3</v>
      </c>
      <c r="J86" s="6">
        <f t="shared" si="9"/>
        <v>-4.0903144354890175E-2</v>
      </c>
    </row>
    <row r="87" spans="1:10" x14ac:dyDescent="0.2">
      <c r="A87">
        <v>2022</v>
      </c>
      <c r="B87" s="6">
        <f t="shared" si="8"/>
        <v>0.17489758937620858</v>
      </c>
      <c r="C87" s="6">
        <f t="shared" si="8"/>
        <v>-4.3638363380276712E-2</v>
      </c>
      <c r="D87" s="6">
        <f t="shared" si="8"/>
        <v>0.13613696651157547</v>
      </c>
      <c r="E87" s="6">
        <f t="shared" si="8"/>
        <v>0.11940816489369488</v>
      </c>
      <c r="G87" s="6">
        <f t="shared" si="9"/>
        <v>8.0973807792820152E-2</v>
      </c>
      <c r="H87" s="6">
        <f t="shared" si="9"/>
        <v>0.17062195317940732</v>
      </c>
      <c r="I87" s="6">
        <f t="shared" si="9"/>
        <v>3.4559576133421643E-2</v>
      </c>
      <c r="J87" s="6">
        <f t="shared" si="9"/>
        <v>0.10554580487618748</v>
      </c>
    </row>
    <row r="88" spans="1:10" x14ac:dyDescent="0.2">
      <c r="A88">
        <v>2023</v>
      </c>
      <c r="B88" s="6">
        <f>+B66/B65-1</f>
        <v>-6.632759678401734E-2</v>
      </c>
      <c r="C88" s="6">
        <f t="shared" si="8"/>
        <v>0.11761231497359614</v>
      </c>
      <c r="D88" s="6">
        <f t="shared" si="8"/>
        <v>6.933490802169251E-2</v>
      </c>
      <c r="E88" s="6">
        <f t="shared" si="8"/>
        <v>-5.811885930129268E-5</v>
      </c>
      <c r="G88" s="6">
        <f t="shared" si="9"/>
        <v>4.2825462609517473E-2</v>
      </c>
      <c r="H88" s="6">
        <f t="shared" si="9"/>
        <v>0.24633900787113316</v>
      </c>
      <c r="I88" s="6">
        <f t="shared" si="9"/>
        <v>1.7750101844846711E-2</v>
      </c>
      <c r="J88" s="6">
        <f t="shared" si="9"/>
        <v>0.1158488710192318</v>
      </c>
    </row>
    <row r="89" spans="1:10" ht="15" x14ac:dyDescent="0.25">
      <c r="A89" s="5">
        <v>2024</v>
      </c>
      <c r="B89" s="4">
        <f>+B67/B66-1</f>
        <v>7.4225844157907783E-2</v>
      </c>
      <c r="C89" s="4">
        <f t="shared" si="8"/>
        <v>0.11900179717388992</v>
      </c>
      <c r="D89" s="4">
        <f t="shared" si="8"/>
        <v>-5.2465787107010331E-2</v>
      </c>
      <c r="E89" s="4">
        <f t="shared" si="8"/>
        <v>5.0245447709055258E-2</v>
      </c>
      <c r="G89" s="4">
        <f t="shared" si="9"/>
        <v>3.4059613038173397E-2</v>
      </c>
      <c r="H89" s="4">
        <f t="shared" si="9"/>
        <v>0.121369561226363</v>
      </c>
      <c r="I89" s="4">
        <f t="shared" si="9"/>
        <v>-3.568161024702643E-2</v>
      </c>
      <c r="J89" s="4">
        <f t="shared" si="9"/>
        <v>6.1402016578003149E-2</v>
      </c>
    </row>
    <row r="90" spans="1:10" x14ac:dyDescent="0.2">
      <c r="A90" s="16">
        <v>2025</v>
      </c>
      <c r="B90" s="19">
        <f>+B68/B67-1</f>
        <v>1.8152437305887226E-3</v>
      </c>
      <c r="C90" s="19">
        <f t="shared" si="8"/>
        <v>0.10512969477269118</v>
      </c>
      <c r="D90" s="19">
        <f t="shared" si="8"/>
        <v>-6.2987299293737031E-2</v>
      </c>
      <c r="E90" s="19">
        <f t="shared" si="8"/>
        <v>8.7923559171496635E-3</v>
      </c>
      <c r="G90" s="19">
        <f t="shared" si="9"/>
        <v>5.6892766839727438E-2</v>
      </c>
      <c r="H90" s="19">
        <f t="shared" si="9"/>
        <v>0.10467616771172716</v>
      </c>
      <c r="I90" s="19">
        <f t="shared" si="9"/>
        <v>-7.6607744307400583E-2</v>
      </c>
      <c r="J90" s="19">
        <f t="shared" si="9"/>
        <v>6.1754063189795261E-2</v>
      </c>
    </row>
    <row r="91" spans="1:10" x14ac:dyDescent="0.2">
      <c r="A91" s="16">
        <v>2026</v>
      </c>
      <c r="B91" s="19">
        <f t="shared" ref="B91:E91" si="10">+B69/B68-1</f>
        <v>7.1033783438931852E-2</v>
      </c>
      <c r="C91" s="19">
        <f t="shared" si="10"/>
        <v>7.7837107311152565E-2</v>
      </c>
      <c r="D91" s="19">
        <f t="shared" si="10"/>
        <v>-2.3425040937003927E-2</v>
      </c>
      <c r="E91" s="19">
        <f t="shared" si="10"/>
        <v>5.200780501790625E-2</v>
      </c>
      <c r="G91" s="19">
        <f t="shared" ref="G91:J91" si="11">+G69/G68-1</f>
        <v>0.1016556155269932</v>
      </c>
      <c r="H91" s="19">
        <f t="shared" si="11"/>
        <v>9.3611970104361175E-2</v>
      </c>
      <c r="I91" s="19">
        <f t="shared" si="11"/>
        <v>-6.8741321381649234E-2</v>
      </c>
      <c r="J91" s="19">
        <f t="shared" si="11"/>
        <v>7.9725816587446818E-2</v>
      </c>
    </row>
    <row r="93" spans="1:10" ht="15" x14ac:dyDescent="0.25">
      <c r="A93" s="1" t="s">
        <v>0</v>
      </c>
    </row>
    <row r="94" spans="1:10" x14ac:dyDescent="0.2">
      <c r="A94" s="23" t="s">
        <v>1</v>
      </c>
      <c r="B94" s="24">
        <f>+(B69/B67)^(1/2)-1</f>
        <v>3.5846499631855711E-2</v>
      </c>
      <c r="C94" s="24">
        <f t="shared" ref="C94:E94" si="12">+(C69/C67)^(1/2)-1</f>
        <v>9.1398091173635176E-2</v>
      </c>
      <c r="D94" s="24">
        <f t="shared" si="12"/>
        <v>-4.3410673364099206E-2</v>
      </c>
      <c r="E94" s="24">
        <f t="shared" si="12"/>
        <v>3.0173496100168062E-2</v>
      </c>
      <c r="G94" s="24">
        <f>+(G69/G67)^(1/2)-1</f>
        <v>7.9042099085502304E-2</v>
      </c>
      <c r="H94" s="24">
        <f t="shared" ref="H94:J94" si="13">+(H69/H67)^(1/2)-1</f>
        <v>9.913014702470857E-2</v>
      </c>
      <c r="I94" s="24">
        <f t="shared" si="13"/>
        <v>-7.2682874156468347E-2</v>
      </c>
      <c r="J94" s="24">
        <f t="shared" si="13"/>
        <v>7.0702233533040282E-2</v>
      </c>
    </row>
  </sheetData>
  <mergeCells count="6">
    <mergeCell ref="B72:E72"/>
    <mergeCell ref="G72:J72"/>
    <mergeCell ref="B28:E28"/>
    <mergeCell ref="G28:J28"/>
    <mergeCell ref="B50:E50"/>
    <mergeCell ref="G50:J50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2F576-1616-4DA2-A0CA-B24012890077}">
  <dimension ref="A1:Y79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.25" x14ac:dyDescent="0.2"/>
  <cols>
    <col min="2" max="6" width="20.625" customWidth="1"/>
    <col min="7" max="7" width="10.625" customWidth="1"/>
    <col min="8" max="12" width="20.625" customWidth="1"/>
    <col min="13" max="13" width="10.625" customWidth="1"/>
    <col min="14" max="18" width="20.625" customWidth="1"/>
    <col min="20" max="24" width="20.625" customWidth="1"/>
  </cols>
  <sheetData>
    <row r="1" spans="1:24" ht="23.25" x14ac:dyDescent="0.35">
      <c r="B1" s="37" t="s">
        <v>69</v>
      </c>
    </row>
    <row r="2" spans="1:24" x14ac:dyDescent="0.2">
      <c r="B2" t="s">
        <v>3</v>
      </c>
      <c r="C2" s="2">
        <v>45736</v>
      </c>
    </row>
    <row r="4" spans="1:24" ht="15" x14ac:dyDescent="0.25">
      <c r="A4" s="13"/>
      <c r="B4" s="34" t="s">
        <v>4</v>
      </c>
      <c r="H4" s="1"/>
      <c r="I4" s="42"/>
      <c r="J4" s="35"/>
      <c r="N4" s="1"/>
      <c r="O4" s="42"/>
      <c r="P4" s="35"/>
      <c r="T4" s="1"/>
      <c r="U4" s="12"/>
      <c r="V4" s="14"/>
    </row>
    <row r="5" spans="1:24" ht="18" x14ac:dyDescent="0.25">
      <c r="B5" s="50" t="s">
        <v>5</v>
      </c>
      <c r="C5" s="50"/>
      <c r="D5" s="50"/>
      <c r="E5" s="50"/>
      <c r="F5" s="50"/>
      <c r="H5" s="50" t="s">
        <v>6</v>
      </c>
      <c r="I5" s="50"/>
      <c r="J5" s="50"/>
      <c r="K5" s="50"/>
      <c r="L5" s="50"/>
      <c r="N5" s="50" t="s">
        <v>7</v>
      </c>
      <c r="O5" s="50"/>
      <c r="P5" s="50"/>
      <c r="Q5" s="50"/>
      <c r="R5" s="50"/>
      <c r="T5" s="50" t="s">
        <v>8</v>
      </c>
      <c r="U5" s="50"/>
      <c r="V5" s="50"/>
      <c r="W5" s="50"/>
      <c r="X5" s="50"/>
    </row>
    <row r="7" spans="1:24" s="8" customFormat="1" ht="20.25" customHeight="1" x14ac:dyDescent="0.2">
      <c r="B7" s="27" t="s">
        <v>16</v>
      </c>
      <c r="C7" s="27" t="s">
        <v>17</v>
      </c>
      <c r="D7" s="27" t="s">
        <v>18</v>
      </c>
      <c r="E7" s="27" t="s">
        <v>19</v>
      </c>
      <c r="F7" s="27" t="s">
        <v>20</v>
      </c>
      <c r="H7" s="27" t="s">
        <v>16</v>
      </c>
      <c r="I7" s="27" t="s">
        <v>17</v>
      </c>
      <c r="J7" s="27" t="s">
        <v>18</v>
      </c>
      <c r="K7" s="27" t="s">
        <v>19</v>
      </c>
      <c r="L7" s="27" t="s">
        <v>20</v>
      </c>
      <c r="N7" s="27" t="s">
        <v>16</v>
      </c>
      <c r="O7" s="27" t="s">
        <v>17</v>
      </c>
      <c r="P7" s="27" t="s">
        <v>18</v>
      </c>
      <c r="Q7" s="27" t="s">
        <v>19</v>
      </c>
      <c r="R7" s="27" t="s">
        <v>20</v>
      </c>
      <c r="T7" s="27" t="s">
        <v>16</v>
      </c>
      <c r="U7" s="27" t="s">
        <v>17</v>
      </c>
      <c r="V7" s="27" t="s">
        <v>18</v>
      </c>
      <c r="W7" s="27" t="s">
        <v>19</v>
      </c>
      <c r="X7" s="27" t="s">
        <v>20</v>
      </c>
    </row>
    <row r="8" spans="1:24" x14ac:dyDescent="0.2">
      <c r="A8">
        <v>2008</v>
      </c>
      <c r="B8" s="49">
        <v>-1.4813056199756147E-3</v>
      </c>
      <c r="C8" s="49">
        <v>-2.515336299850901E-4</v>
      </c>
      <c r="D8" s="49">
        <v>3.3378510399835193E-3</v>
      </c>
      <c r="E8" s="49">
        <v>0</v>
      </c>
      <c r="F8" s="49">
        <v>1.6050117900476835E-3</v>
      </c>
      <c r="H8" s="49">
        <v>-2.6733572500035052E-3</v>
      </c>
      <c r="I8" s="49">
        <v>-4.5104458600135899E-3</v>
      </c>
      <c r="J8" s="49">
        <v>-3.0893576900030695E-3</v>
      </c>
      <c r="K8" s="49">
        <v>0</v>
      </c>
      <c r="L8" s="49">
        <v>-1.0273160800011283E-2</v>
      </c>
      <c r="N8" s="49">
        <v>6.9797208600022032E-3</v>
      </c>
      <c r="O8" s="49">
        <v>3.7258007070008148E-2</v>
      </c>
      <c r="P8" s="49">
        <v>2.306096190002549E-3</v>
      </c>
      <c r="Q8" s="49">
        <v>0</v>
      </c>
      <c r="R8" s="49">
        <v>4.654382411999336E-2</v>
      </c>
      <c r="T8" s="49">
        <v>2.8250579900230832E-3</v>
      </c>
      <c r="U8" s="49">
        <v>3.2496027580009468E-2</v>
      </c>
      <c r="V8" s="49">
        <v>2.5545895399829988E-3</v>
      </c>
      <c r="W8" s="49">
        <v>0</v>
      </c>
      <c r="X8" s="49">
        <v>3.787567511001555E-2</v>
      </c>
    </row>
    <row r="9" spans="1:24" x14ac:dyDescent="0.2">
      <c r="A9">
        <v>2009</v>
      </c>
      <c r="B9" s="49">
        <v>-9.6760074999480139E-4</v>
      </c>
      <c r="C9" s="49">
        <v>-2.9853262499912603E-3</v>
      </c>
      <c r="D9" s="49">
        <v>9.1625012998974853E-4</v>
      </c>
      <c r="E9" s="49">
        <v>0</v>
      </c>
      <c r="F9" s="49">
        <v>-3.036676870010524E-3</v>
      </c>
      <c r="H9" s="49">
        <v>3.5665166299843065E-3</v>
      </c>
      <c r="I9" s="49">
        <v>1.1005079400092654E-3</v>
      </c>
      <c r="J9" s="49">
        <v>-1.3228499000561555E-4</v>
      </c>
      <c r="K9" s="49">
        <v>0</v>
      </c>
      <c r="L9" s="49">
        <v>4.534739579980851E-3</v>
      </c>
      <c r="N9" s="49">
        <v>2.0157796129989691E-2</v>
      </c>
      <c r="O9" s="49">
        <v>5.7803413600026943E-2</v>
      </c>
      <c r="P9" s="49">
        <v>-1.7083080119999039E-2</v>
      </c>
      <c r="Q9" s="49">
        <v>0</v>
      </c>
      <c r="R9" s="49">
        <v>6.0878129610046017E-2</v>
      </c>
      <c r="T9" s="49">
        <v>2.2756712009979196E-2</v>
      </c>
      <c r="U9" s="49">
        <v>5.5918595290044948E-2</v>
      </c>
      <c r="V9" s="49">
        <v>-1.6299114980014906E-2</v>
      </c>
      <c r="W9" s="49">
        <v>0</v>
      </c>
      <c r="X9" s="49">
        <v>6.2376192320009238E-2</v>
      </c>
    </row>
    <row r="10" spans="1:24" x14ac:dyDescent="0.2">
      <c r="A10">
        <v>2010</v>
      </c>
      <c r="B10" s="49">
        <v>-3.1502725199921144E-3</v>
      </c>
      <c r="C10" s="49">
        <v>-4.6327487400077416E-3</v>
      </c>
      <c r="D10" s="49">
        <v>3.8430378000136045E-3</v>
      </c>
      <c r="E10" s="49">
        <v>0</v>
      </c>
      <c r="F10" s="49">
        <v>-3.9399834599862515E-3</v>
      </c>
      <c r="H10" s="49">
        <v>1.5491710800112912E-3</v>
      </c>
      <c r="I10" s="49">
        <v>4.9811768099878861E-3</v>
      </c>
      <c r="J10" s="49">
        <v>4.6736883000075835E-3</v>
      </c>
      <c r="K10" s="49">
        <v>0</v>
      </c>
      <c r="L10" s="49">
        <v>1.1204036190008537E-2</v>
      </c>
      <c r="N10" s="49">
        <v>-3.5447313000034342E-3</v>
      </c>
      <c r="O10" s="49">
        <v>7.105267969001261E-2</v>
      </c>
      <c r="P10" s="49">
        <v>-7.4092638799978516E-3</v>
      </c>
      <c r="Q10" s="49">
        <v>0</v>
      </c>
      <c r="R10" s="49">
        <v>6.0098684509995337E-2</v>
      </c>
      <c r="T10" s="49">
        <v>-5.1458327399842574E-3</v>
      </c>
      <c r="U10" s="49">
        <v>7.1401107759992755E-2</v>
      </c>
      <c r="V10" s="49">
        <v>1.1074622200233364E-3</v>
      </c>
      <c r="W10" s="49">
        <v>0</v>
      </c>
      <c r="X10" s="49">
        <v>6.7362737240031834E-2</v>
      </c>
    </row>
    <row r="11" spans="1:24" x14ac:dyDescent="0.2">
      <c r="A11">
        <v>2011</v>
      </c>
      <c r="B11" s="49">
        <v>2.5494087399806631E-3</v>
      </c>
      <c r="C11" s="49">
        <v>2.4151760000918898E-3</v>
      </c>
      <c r="D11" s="49">
        <v>4.2444954700080473E-3</v>
      </c>
      <c r="E11" s="49">
        <v>0</v>
      </c>
      <c r="F11" s="49">
        <v>9.2090802100415203E-3</v>
      </c>
      <c r="H11" s="49">
        <v>1.6428565600179468E-3</v>
      </c>
      <c r="I11" s="49">
        <v>-6.1959857999482892E-4</v>
      </c>
      <c r="J11" s="49">
        <v>-1.5561325400170745E-3</v>
      </c>
      <c r="K11" s="49">
        <v>-4.1000000000003922E-2</v>
      </c>
      <c r="L11" s="49">
        <v>-4.1532874560004984E-2</v>
      </c>
      <c r="N11" s="49">
        <v>-4.609361550009794E-3</v>
      </c>
      <c r="O11" s="49">
        <v>0.27341010442998481</v>
      </c>
      <c r="P11" s="49">
        <v>7.2702518900094049E-3</v>
      </c>
      <c r="Q11" s="49">
        <v>0</v>
      </c>
      <c r="R11" s="49">
        <v>0.27607099476999508</v>
      </c>
      <c r="T11" s="49">
        <v>-4.1709625001118411E-4</v>
      </c>
      <c r="U11" s="49">
        <v>0.27520568185008187</v>
      </c>
      <c r="V11" s="49">
        <v>9.9586148200003777E-3</v>
      </c>
      <c r="W11" s="49">
        <v>-4.1000000000003922E-2</v>
      </c>
      <c r="X11" s="49">
        <v>0.24374720042006714</v>
      </c>
    </row>
    <row r="12" spans="1:24" x14ac:dyDescent="0.2">
      <c r="A12">
        <v>2012</v>
      </c>
      <c r="B12" s="49">
        <v>-1.7022385999752032E-3</v>
      </c>
      <c r="C12" s="49">
        <v>-3.0784555900140731E-3</v>
      </c>
      <c r="D12" s="49">
        <v>-1.2740935200383774E-3</v>
      </c>
      <c r="E12" s="49">
        <v>0</v>
      </c>
      <c r="F12" s="49">
        <v>-6.0547877100134428E-3</v>
      </c>
      <c r="H12" s="49">
        <v>1.5478502300041441E-3</v>
      </c>
      <c r="I12" s="49">
        <v>2.9623687899871243E-3</v>
      </c>
      <c r="J12" s="49">
        <v>-9.3245983999068471E-4</v>
      </c>
      <c r="K12" s="49">
        <v>0.17499999999999716</v>
      </c>
      <c r="L12" s="49">
        <v>0.17857775918002972</v>
      </c>
      <c r="N12" s="49">
        <v>1.6261394799848006E-3</v>
      </c>
      <c r="O12" s="49">
        <v>0.5026634711000284</v>
      </c>
      <c r="P12" s="49">
        <v>3.1368381889986807E-2</v>
      </c>
      <c r="Q12" s="49">
        <v>0</v>
      </c>
      <c r="R12" s="49">
        <v>0.53565799246999291</v>
      </c>
      <c r="T12" s="49">
        <v>1.4717511100137415E-3</v>
      </c>
      <c r="U12" s="49">
        <v>0.50254738430000145</v>
      </c>
      <c r="V12" s="49">
        <v>2.9161828529957745E-2</v>
      </c>
      <c r="W12" s="49">
        <v>0.17499999999999716</v>
      </c>
      <c r="X12" s="49">
        <v>0.7081809639399701</v>
      </c>
    </row>
    <row r="13" spans="1:24" x14ac:dyDescent="0.2">
      <c r="A13">
        <v>2013</v>
      </c>
      <c r="B13" s="49">
        <v>4.7631311599829473E-3</v>
      </c>
      <c r="C13" s="49">
        <v>1.8296934900519091E-3</v>
      </c>
      <c r="D13" s="49">
        <v>-4.8235903999866991E-3</v>
      </c>
      <c r="E13" s="49">
        <v>0</v>
      </c>
      <c r="F13" s="49">
        <v>1.7692342500481573E-3</v>
      </c>
      <c r="H13" s="49">
        <v>3.8647836600063101E-3</v>
      </c>
      <c r="I13" s="49">
        <v>-3.9772431899720573E-3</v>
      </c>
      <c r="J13" s="49">
        <v>2.4283719000059989E-3</v>
      </c>
      <c r="K13" s="49">
        <v>-3.2900000000000063</v>
      </c>
      <c r="L13" s="49">
        <v>-3.2876840876299696</v>
      </c>
      <c r="N13" s="49">
        <v>-1.3761350209996692E-2</v>
      </c>
      <c r="O13" s="49">
        <v>0.1624277252600308</v>
      </c>
      <c r="P13" s="49">
        <v>3.9355888069994904E-2</v>
      </c>
      <c r="Q13" s="49">
        <v>0</v>
      </c>
      <c r="R13" s="49">
        <v>0.18802226312001835</v>
      </c>
      <c r="T13" s="49">
        <v>-5.1334353900074348E-3</v>
      </c>
      <c r="U13" s="49">
        <v>0.16028017556011065</v>
      </c>
      <c r="V13" s="49">
        <v>3.6960669570014204E-2</v>
      </c>
      <c r="W13" s="49">
        <v>-3.2900000000000063</v>
      </c>
      <c r="X13" s="49">
        <v>-3.0978925902598888</v>
      </c>
    </row>
    <row r="14" spans="1:24" x14ac:dyDescent="0.2">
      <c r="A14">
        <v>2014</v>
      </c>
      <c r="B14" s="49">
        <v>3.3084966199794508E-3</v>
      </c>
      <c r="C14" s="49">
        <v>1.3095151999920063E-4</v>
      </c>
      <c r="D14" s="49">
        <v>-9.1322542999350276E-4</v>
      </c>
      <c r="E14" s="49">
        <v>0</v>
      </c>
      <c r="F14" s="49">
        <v>2.5262227100029122E-3</v>
      </c>
      <c r="H14" s="49">
        <v>-4.7654122300144763E-3</v>
      </c>
      <c r="I14" s="49">
        <v>2.4742816100129517E-3</v>
      </c>
      <c r="J14" s="49">
        <v>4.011354599882111E-4</v>
      </c>
      <c r="K14" s="49">
        <v>-4.4669999999999987</v>
      </c>
      <c r="L14" s="49">
        <v>-4.4688899951600547</v>
      </c>
      <c r="N14" s="49">
        <v>1.7449679310006516E-2</v>
      </c>
      <c r="O14" s="49">
        <v>8.2328574050002601E-2</v>
      </c>
      <c r="P14" s="49">
        <v>2.0052706610009352E-2</v>
      </c>
      <c r="Q14" s="49">
        <v>0</v>
      </c>
      <c r="R14" s="49">
        <v>0.11983095997001669</v>
      </c>
      <c r="T14" s="49">
        <v>1.5992763699971491E-2</v>
      </c>
      <c r="U14" s="49">
        <v>8.4933807180014753E-2</v>
      </c>
      <c r="V14" s="49">
        <v>1.954061664000406E-2</v>
      </c>
      <c r="W14" s="49">
        <v>-4.4669999999999987</v>
      </c>
      <c r="X14" s="49">
        <v>-4.3465328124800084</v>
      </c>
    </row>
    <row r="15" spans="1:24" x14ac:dyDescent="0.2">
      <c r="A15">
        <v>2015</v>
      </c>
      <c r="B15" s="49">
        <v>-2.6405014299868412E-3</v>
      </c>
      <c r="C15" s="49">
        <v>-3.2483138100047881E-3</v>
      </c>
      <c r="D15" s="49">
        <v>-4.161465299986844E-3</v>
      </c>
      <c r="E15" s="49">
        <v>0</v>
      </c>
      <c r="F15" s="49">
        <v>-1.0050280539985579E-2</v>
      </c>
      <c r="H15" s="49">
        <v>-2.8564672997788421E-4</v>
      </c>
      <c r="I15" s="49">
        <v>-4.3631408799882365E-3</v>
      </c>
      <c r="J15" s="49">
        <v>4.4511259700179551E-3</v>
      </c>
      <c r="K15" s="49">
        <v>-3.3309999999999889</v>
      </c>
      <c r="L15" s="49">
        <v>-3.3311976616399477</v>
      </c>
      <c r="N15" s="49">
        <v>1.4169645680002674E-2</v>
      </c>
      <c r="O15" s="49">
        <v>3.2097802629991179E-2</v>
      </c>
      <c r="P15" s="49">
        <v>3.1891866019996939E-2</v>
      </c>
      <c r="Q15" s="49">
        <v>0</v>
      </c>
      <c r="R15" s="49">
        <v>7.8159314330008556E-2</v>
      </c>
      <c r="T15" s="49">
        <v>1.1243497520037948E-2</v>
      </c>
      <c r="U15" s="49">
        <v>2.4486347939998154E-2</v>
      </c>
      <c r="V15" s="49">
        <v>3.2181526690028051E-2</v>
      </c>
      <c r="W15" s="49">
        <v>-3.3309999999999889</v>
      </c>
      <c r="X15" s="49">
        <v>-3.2630886278499247</v>
      </c>
    </row>
    <row r="16" spans="1:24" x14ac:dyDescent="0.2">
      <c r="A16">
        <v>2016</v>
      </c>
      <c r="B16" s="49">
        <v>-1.3528056099261221E-3</v>
      </c>
      <c r="C16" s="49">
        <v>1.6241508900236568E-3</v>
      </c>
      <c r="D16" s="49">
        <v>2.642758630010178E-3</v>
      </c>
      <c r="E16" s="49">
        <v>0</v>
      </c>
      <c r="F16" s="49">
        <v>2.9141039101148181E-3</v>
      </c>
      <c r="H16" s="49">
        <v>-4.6624613003132254E-4</v>
      </c>
      <c r="I16" s="49">
        <v>-4.0085473599731358E-3</v>
      </c>
      <c r="J16" s="49">
        <v>-9.0719112001380608E-4</v>
      </c>
      <c r="K16" s="49">
        <v>0.44999999999998863</v>
      </c>
      <c r="L16" s="49">
        <v>0.44461801538994905</v>
      </c>
      <c r="N16" s="49">
        <v>3.4562873800041416E-3</v>
      </c>
      <c r="O16" s="49">
        <v>8.5438817819991186E-2</v>
      </c>
      <c r="P16" s="49">
        <v>9.5613987930011746E-2</v>
      </c>
      <c r="Q16" s="49">
        <v>0</v>
      </c>
      <c r="R16" s="49">
        <v>0.18450909313000352</v>
      </c>
      <c r="T16" s="49">
        <v>1.637235640046697E-3</v>
      </c>
      <c r="U16" s="49">
        <v>8.3054421350041707E-2</v>
      </c>
      <c r="V16" s="49">
        <v>9.7349555440008118E-2</v>
      </c>
      <c r="W16" s="49">
        <v>0.44999999999998863</v>
      </c>
      <c r="X16" s="49">
        <v>0.63204121243008515</v>
      </c>
    </row>
    <row r="17" spans="1:25" x14ac:dyDescent="0.2">
      <c r="A17">
        <v>2017</v>
      </c>
      <c r="B17" s="49">
        <v>3.9973878598260626E-3</v>
      </c>
      <c r="C17" s="49">
        <v>-2.0464773898822841E-3</v>
      </c>
      <c r="D17" s="49">
        <v>-1.3821152799771141E-3</v>
      </c>
      <c r="E17" s="49">
        <v>0</v>
      </c>
      <c r="F17" s="49">
        <v>5.6879518990626821E-4</v>
      </c>
      <c r="H17" s="49">
        <v>1.384621510027273E-3</v>
      </c>
      <c r="I17" s="49">
        <v>-4.1800160799851938E-3</v>
      </c>
      <c r="J17" s="49">
        <v>2.7484157200063919E-3</v>
      </c>
      <c r="K17" s="49">
        <v>2.8990000000000009</v>
      </c>
      <c r="L17" s="49">
        <v>2.8989530211500778</v>
      </c>
      <c r="N17" s="49">
        <v>1.3029220459941371E-2</v>
      </c>
      <c r="O17" s="49">
        <v>8.2898357140003043E-2</v>
      </c>
      <c r="P17" s="49">
        <v>0.2067050911700079</v>
      </c>
      <c r="Q17" s="49">
        <v>0</v>
      </c>
      <c r="R17" s="49">
        <v>0.30263266876994521</v>
      </c>
      <c r="T17" s="49">
        <v>1.8411229829794706E-2</v>
      </c>
      <c r="U17" s="49">
        <v>7.6671863670135565E-2</v>
      </c>
      <c r="V17" s="49">
        <v>0.20807139161003718</v>
      </c>
      <c r="W17" s="49">
        <v>2.8990000000000009</v>
      </c>
      <c r="X17" s="49">
        <v>3.2021544851099684</v>
      </c>
    </row>
    <row r="18" spans="1:25" x14ac:dyDescent="0.2">
      <c r="A18">
        <v>2018</v>
      </c>
      <c r="B18" s="49">
        <v>2.2601554901058307E-3</v>
      </c>
      <c r="C18" s="49">
        <v>-2.7866602699262444E-3</v>
      </c>
      <c r="D18" s="49">
        <v>-2.8110484500096788E-3</v>
      </c>
      <c r="E18" s="49">
        <v>0</v>
      </c>
      <c r="F18" s="49">
        <v>-3.3375532298691724E-3</v>
      </c>
      <c r="H18" s="49">
        <v>2.1181319199854443E-3</v>
      </c>
      <c r="I18" s="49">
        <v>-1.0337169500047594E-3</v>
      </c>
      <c r="J18" s="49">
        <v>-8.4509188002357405E-4</v>
      </c>
      <c r="K18" s="49">
        <v>4.0349999999999966</v>
      </c>
      <c r="L18" s="49">
        <v>4.0352393230899679</v>
      </c>
      <c r="N18" s="49">
        <v>5.9388728399909496E-3</v>
      </c>
      <c r="O18" s="49">
        <v>0.44546024686002283</v>
      </c>
      <c r="P18" s="49">
        <v>0.27760371928000893</v>
      </c>
      <c r="Q18" s="49">
        <v>0</v>
      </c>
      <c r="R18" s="49">
        <v>0.72900283898002272</v>
      </c>
      <c r="T18" s="49">
        <v>1.0317160250082225E-2</v>
      </c>
      <c r="U18" s="49">
        <v>0.44163986964009183</v>
      </c>
      <c r="V18" s="49">
        <v>0.27394757894997568</v>
      </c>
      <c r="W18" s="49">
        <v>4.0349999999999966</v>
      </c>
      <c r="X18" s="49">
        <v>4.7609046088401463</v>
      </c>
    </row>
    <row r="19" spans="1:25" x14ac:dyDescent="0.2">
      <c r="A19">
        <v>2019</v>
      </c>
      <c r="B19" s="49">
        <v>-1.9460316100179398E-3</v>
      </c>
      <c r="C19" s="49">
        <v>4.1460362800194162E-3</v>
      </c>
      <c r="D19" s="49">
        <v>3.6861439500057713E-3</v>
      </c>
      <c r="E19" s="49">
        <v>0</v>
      </c>
      <c r="F19" s="49">
        <v>5.8861486200498803E-3</v>
      </c>
      <c r="H19" s="49">
        <v>-9.525413999540433E-4</v>
      </c>
      <c r="I19" s="49">
        <v>8.0381057001943645E-4</v>
      </c>
      <c r="J19" s="49">
        <v>1.3458924499971658E-3</v>
      </c>
      <c r="K19" s="49">
        <v>0.49199999999999022</v>
      </c>
      <c r="L19" s="49">
        <v>0.49319716162005989</v>
      </c>
      <c r="N19" s="49">
        <v>-3.6843276800055946E-3</v>
      </c>
      <c r="O19" s="49">
        <v>0.38793895590001881</v>
      </c>
      <c r="P19" s="49">
        <v>0.24869377087001077</v>
      </c>
      <c r="Q19" s="49">
        <v>0</v>
      </c>
      <c r="R19" s="49">
        <v>0.63294839909002576</v>
      </c>
      <c r="T19" s="49">
        <v>-6.5829006899775777E-3</v>
      </c>
      <c r="U19" s="49">
        <v>0.39288880275005766</v>
      </c>
      <c r="V19" s="49">
        <v>0.2537258072700137</v>
      </c>
      <c r="W19" s="49">
        <v>0.49199999999999022</v>
      </c>
      <c r="X19" s="49">
        <v>1.132031709330084</v>
      </c>
    </row>
    <row r="20" spans="1:25" x14ac:dyDescent="0.2">
      <c r="A20">
        <v>2020</v>
      </c>
      <c r="B20" s="49">
        <v>-1.8681986500865833E-3</v>
      </c>
      <c r="C20" s="49">
        <v>-2.0252076599476254E-3</v>
      </c>
      <c r="D20" s="49">
        <v>3.2598105997294624E-4</v>
      </c>
      <c r="E20" s="49">
        <v>0</v>
      </c>
      <c r="F20" s="49">
        <v>-3.5674252500825787E-3</v>
      </c>
      <c r="H20" s="49">
        <v>-2.3212104499918951E-3</v>
      </c>
      <c r="I20" s="49">
        <v>3.2147270999729471E-3</v>
      </c>
      <c r="J20" s="49">
        <v>-2.379391250016738E-3</v>
      </c>
      <c r="K20" s="49">
        <v>-5.0990000000000038</v>
      </c>
      <c r="L20" s="49">
        <v>-5.1004858746000536</v>
      </c>
      <c r="M20" s="11"/>
      <c r="N20" s="49">
        <v>1.3955499079976619E-2</v>
      </c>
      <c r="O20" s="49">
        <v>0.27099916928001733</v>
      </c>
      <c r="P20" s="49">
        <v>0.1563182431700092</v>
      </c>
      <c r="Q20" s="49">
        <v>-1.2770935474359888</v>
      </c>
      <c r="R20" s="49">
        <v>-0.83582063590600342</v>
      </c>
      <c r="T20" s="49">
        <v>9.7660899798981404E-3</v>
      </c>
      <c r="U20" s="49">
        <v>0.27218868872004265</v>
      </c>
      <c r="V20" s="49">
        <v>0.15426483297996541</v>
      </c>
      <c r="W20" s="49">
        <v>-6.3760935474359925</v>
      </c>
      <c r="X20" s="49">
        <v>-5.9398739357560864</v>
      </c>
    </row>
    <row r="21" spans="1:25" x14ac:dyDescent="0.2">
      <c r="A21">
        <v>2021</v>
      </c>
      <c r="B21" s="49">
        <v>1.7762464996451399E-4</v>
      </c>
      <c r="C21" s="49">
        <v>1.05121159897692E-4</v>
      </c>
      <c r="D21" s="49">
        <v>1.6166800199997056E-3</v>
      </c>
      <c r="E21" s="49">
        <v>-2.208991066364149</v>
      </c>
      <c r="F21" s="49">
        <v>-2.2070916405343155</v>
      </c>
      <c r="H21" s="49">
        <v>4.6251847999911888E-3</v>
      </c>
      <c r="I21" s="49">
        <v>4.4362451000239389E-3</v>
      </c>
      <c r="J21" s="49">
        <v>3.7315671500337544E-3</v>
      </c>
      <c r="K21" s="49">
        <v>-5.0880000000000081</v>
      </c>
      <c r="L21" s="49">
        <v>-5.0752070029499237</v>
      </c>
      <c r="N21" s="49">
        <v>0.17855132526997863</v>
      </c>
      <c r="O21" s="49">
        <v>0.16049849641001401</v>
      </c>
      <c r="P21" s="49">
        <v>0.3197180820700023</v>
      </c>
      <c r="Q21" s="49">
        <v>-7.9818346714749211</v>
      </c>
      <c r="R21" s="49">
        <v>-7.3230667677249244</v>
      </c>
      <c r="T21" s="49">
        <v>0.18335413471993434</v>
      </c>
      <c r="U21" s="49">
        <v>0.16503986266993564</v>
      </c>
      <c r="V21" s="49">
        <v>0.32506632924003576</v>
      </c>
      <c r="W21" s="49">
        <v>-15.278825737839078</v>
      </c>
      <c r="X21" s="49">
        <v>-14.605365411209172</v>
      </c>
    </row>
    <row r="22" spans="1:25" x14ac:dyDescent="0.2">
      <c r="A22">
        <v>2022</v>
      </c>
      <c r="B22" s="49">
        <v>-2.9315499500768283E-3</v>
      </c>
      <c r="C22" s="49">
        <v>4.0559067599872378E-3</v>
      </c>
      <c r="D22" s="49">
        <v>-9.9685941999894112E-4</v>
      </c>
      <c r="E22" s="49">
        <v>-5.783675195462294</v>
      </c>
      <c r="F22" s="49">
        <v>-5.7835476980724252</v>
      </c>
      <c r="H22" s="49">
        <v>8.9133093599855329E-2</v>
      </c>
      <c r="I22" s="49">
        <v>0.1840824109599879</v>
      </c>
      <c r="J22" s="49">
        <v>0.22001544964001596</v>
      </c>
      <c r="K22" s="49">
        <v>-17.289000000000001</v>
      </c>
      <c r="L22" s="49">
        <v>-16.795769045800171</v>
      </c>
      <c r="N22" s="49">
        <v>1.0353897189198875</v>
      </c>
      <c r="O22" s="49">
        <v>1.1824881147099546</v>
      </c>
      <c r="P22" s="49">
        <v>0.45956692320000769</v>
      </c>
      <c r="Q22" s="49">
        <v>-3.4485357061414064</v>
      </c>
      <c r="R22" s="49">
        <v>-0.77109094931157074</v>
      </c>
      <c r="T22" s="49">
        <v>1.121591262569666</v>
      </c>
      <c r="U22" s="49">
        <v>1.3706264324299298</v>
      </c>
      <c r="V22" s="49">
        <v>0.67858551342002471</v>
      </c>
      <c r="W22" s="49">
        <v>-26.521210901603702</v>
      </c>
      <c r="X22" s="49">
        <v>-23.350407693184081</v>
      </c>
    </row>
    <row r="23" spans="1:25" x14ac:dyDescent="0.2">
      <c r="A23">
        <v>2023</v>
      </c>
      <c r="B23" s="49">
        <v>2.3062122799046847E-3</v>
      </c>
      <c r="C23" s="49">
        <v>7.2872027995174449E-4</v>
      </c>
      <c r="D23" s="49">
        <v>-4.2926896700024031E-3</v>
      </c>
      <c r="E23" s="49">
        <v>-6.3610933001760372</v>
      </c>
      <c r="F23" s="49">
        <v>-6.3623510572861619</v>
      </c>
      <c r="H23" s="49">
        <v>-0.36701017994994345</v>
      </c>
      <c r="I23" s="49">
        <v>0.60664751440002362</v>
      </c>
      <c r="J23" s="49">
        <v>1.0563302160599832</v>
      </c>
      <c r="K23" s="49">
        <v>-15.633999999999986</v>
      </c>
      <c r="L23" s="49">
        <v>-14.338032449489958</v>
      </c>
      <c r="N23" s="49">
        <v>3.432191531619992</v>
      </c>
      <c r="O23" s="49">
        <v>2.1406076666499416</v>
      </c>
      <c r="P23" s="49">
        <v>0.86557913222000415</v>
      </c>
      <c r="Q23" s="49">
        <v>-5.5938766269243132</v>
      </c>
      <c r="R23" s="49">
        <v>0.84450170356564058</v>
      </c>
      <c r="T23" s="49">
        <v>3.0674875639499533</v>
      </c>
      <c r="U23" s="49">
        <v>2.747983901329917</v>
      </c>
      <c r="V23" s="49">
        <v>1.917616658609985</v>
      </c>
      <c r="W23" s="49">
        <v>-27.588969927100337</v>
      </c>
      <c r="X23" s="49">
        <v>-19.85588180321048</v>
      </c>
    </row>
    <row r="24" spans="1:25" s="1" customFormat="1" ht="15" x14ac:dyDescent="0.25">
      <c r="A24" s="10">
        <v>2024</v>
      </c>
      <c r="B24" s="48">
        <v>-0.78320662623001169</v>
      </c>
      <c r="C24" s="48">
        <v>-0.40744073391995528</v>
      </c>
      <c r="D24" s="48">
        <v>-0.42702190110998473</v>
      </c>
      <c r="E24" s="48">
        <v>-6.5118229163273327</v>
      </c>
      <c r="F24" s="48">
        <v>-8.1294921775872808</v>
      </c>
      <c r="H24" s="48">
        <v>-1.5837591478200039</v>
      </c>
      <c r="I24" s="48">
        <v>1.4327347393499963</v>
      </c>
      <c r="J24" s="48">
        <v>1.5025400562100089</v>
      </c>
      <c r="K24" s="48">
        <v>-10.060779199999985</v>
      </c>
      <c r="L24" s="48">
        <v>-8.7092635522599835</v>
      </c>
      <c r="M24" s="40"/>
      <c r="N24" s="48">
        <v>7.4194725144200149</v>
      </c>
      <c r="O24" s="48">
        <v>9.2630788613800021</v>
      </c>
      <c r="P24" s="48">
        <v>1.6644831758900001</v>
      </c>
      <c r="Q24" s="48">
        <v>-3.8067297959528901E-2</v>
      </c>
      <c r="R24" s="48">
        <v>18.308967253730486</v>
      </c>
      <c r="T24" s="48">
        <v>5.0525067403699992</v>
      </c>
      <c r="U24" s="48">
        <v>10.288372866810043</v>
      </c>
      <c r="V24" s="48">
        <v>2.7400013309900242</v>
      </c>
      <c r="W24" s="48">
        <v>-16.610669414286846</v>
      </c>
      <c r="X24" s="48">
        <v>1.4702115238832221</v>
      </c>
    </row>
    <row r="25" spans="1:25" ht="15" x14ac:dyDescent="0.25">
      <c r="A25" s="16">
        <v>2025</v>
      </c>
      <c r="B25" s="47">
        <v>-9.1146676017399884</v>
      </c>
      <c r="C25" s="47">
        <v>-0.87186007907002505</v>
      </c>
      <c r="D25" s="47">
        <v>-1.3182817148499595</v>
      </c>
      <c r="E25" s="47">
        <v>-6.2139694939912147</v>
      </c>
      <c r="F25" s="47">
        <v>-17.518778889651173</v>
      </c>
      <c r="G25" s="1"/>
      <c r="H25" s="47">
        <v>-12.114281167300007</v>
      </c>
      <c r="I25" s="47">
        <v>4.9372904820300505</v>
      </c>
      <c r="J25" s="47">
        <v>1.2404411561199851</v>
      </c>
      <c r="K25" s="47">
        <v>-9.6769076633600548</v>
      </c>
      <c r="L25" s="47">
        <v>-15.613457192510054</v>
      </c>
      <c r="M25" s="1"/>
      <c r="N25" s="47">
        <v>-1.3427848246300229</v>
      </c>
      <c r="O25" s="47">
        <v>3.8805770181300261</v>
      </c>
      <c r="P25" s="47">
        <v>-9.159769900999315E-2</v>
      </c>
      <c r="Q25" s="47">
        <v>-1.4931868644815296</v>
      </c>
      <c r="R25" s="47">
        <v>0.95300763000847155</v>
      </c>
      <c r="S25" s="1"/>
      <c r="T25" s="47">
        <v>-22.571733593670018</v>
      </c>
      <c r="U25" s="47">
        <v>7.9460074210900515</v>
      </c>
      <c r="V25" s="47">
        <v>-0.16943825773996757</v>
      </c>
      <c r="W25" s="47">
        <v>-17.384064021832799</v>
      </c>
      <c r="X25" s="47">
        <v>-32.179228452152735</v>
      </c>
      <c r="Y25" s="1"/>
    </row>
    <row r="26" spans="1:25" ht="15" x14ac:dyDescent="0.25">
      <c r="A26" s="16">
        <v>2026</v>
      </c>
      <c r="B26" s="47">
        <v>-6.9126086952099399</v>
      </c>
      <c r="C26" s="47">
        <v>1.4388295359499921</v>
      </c>
      <c r="D26" s="47">
        <v>-1.882613581379978</v>
      </c>
      <c r="E26" s="47">
        <v>-4.9700063296341597</v>
      </c>
      <c r="F26" s="47">
        <v>-12.326399070274078</v>
      </c>
      <c r="G26" s="1"/>
      <c r="H26" s="47">
        <v>-10.13929727573003</v>
      </c>
      <c r="I26" s="47">
        <v>8.5180805008600515</v>
      </c>
      <c r="J26" s="47">
        <v>1.6102075721300082</v>
      </c>
      <c r="K26" s="47">
        <v>-6.6596106386880081</v>
      </c>
      <c r="L26" s="47">
        <v>-6.6706198414280493</v>
      </c>
      <c r="M26" s="1"/>
      <c r="N26" s="47">
        <v>-0.28294896111995627</v>
      </c>
      <c r="O26" s="47">
        <v>2.7855985044100038</v>
      </c>
      <c r="P26" s="47">
        <v>-0.15688675648000583</v>
      </c>
      <c r="Q26" s="47">
        <v>4.4367261892958254E-2</v>
      </c>
      <c r="R26" s="47">
        <v>2.3901300487029857</v>
      </c>
      <c r="S26" s="1"/>
      <c r="T26" s="47">
        <v>-17.334854932059926</v>
      </c>
      <c r="U26" s="47">
        <v>12.742508541220047</v>
      </c>
      <c r="V26" s="47">
        <v>-0.42929276572997566</v>
      </c>
      <c r="W26" s="47">
        <v>-11.585249706429209</v>
      </c>
      <c r="X26" s="47">
        <v>-16.606888862999064</v>
      </c>
      <c r="Y26" s="1"/>
    </row>
    <row r="30" spans="1:25" x14ac:dyDescent="0.2">
      <c r="N30" s="3"/>
      <c r="T30" s="3"/>
    </row>
    <row r="31" spans="1:25" x14ac:dyDescent="0.2">
      <c r="N31" s="3"/>
      <c r="T31" s="3"/>
    </row>
    <row r="32" spans="1:25" x14ac:dyDescent="0.2">
      <c r="D32" s="11"/>
      <c r="N32" s="3"/>
      <c r="T32" s="3"/>
    </row>
    <row r="33" spans="2:5" x14ac:dyDescent="0.2">
      <c r="D33" s="11"/>
    </row>
    <row r="34" spans="2:5" x14ac:dyDescent="0.2">
      <c r="B34" s="6"/>
      <c r="C34" s="6"/>
      <c r="D34" s="6"/>
      <c r="E34" s="6"/>
    </row>
    <row r="35" spans="2:5" x14ac:dyDescent="0.2">
      <c r="B35" s="6"/>
      <c r="C35" s="6"/>
      <c r="D35" s="6"/>
      <c r="E35" s="6"/>
    </row>
    <row r="36" spans="2:5" x14ac:dyDescent="0.2">
      <c r="B36" s="6"/>
      <c r="C36" s="6"/>
      <c r="D36" s="6"/>
      <c r="E36" s="6"/>
    </row>
    <row r="37" spans="2:5" x14ac:dyDescent="0.2">
      <c r="B37" s="6"/>
      <c r="C37" s="6"/>
      <c r="D37" s="6"/>
      <c r="E37" s="6"/>
    </row>
    <row r="38" spans="2:5" x14ac:dyDescent="0.2">
      <c r="B38" s="6"/>
      <c r="C38" s="6"/>
      <c r="D38" s="6"/>
      <c r="E38" s="6"/>
    </row>
    <row r="39" spans="2:5" x14ac:dyDescent="0.2">
      <c r="C39" s="11"/>
    </row>
    <row r="40" spans="2:5" x14ac:dyDescent="0.2">
      <c r="C40" s="11"/>
    </row>
    <row r="41" spans="2:5" x14ac:dyDescent="0.2">
      <c r="C41" s="11"/>
    </row>
    <row r="42" spans="2:5" x14ac:dyDescent="0.2">
      <c r="C42" s="11"/>
    </row>
    <row r="43" spans="2:5" x14ac:dyDescent="0.2">
      <c r="C43" s="11"/>
    </row>
    <row r="44" spans="2:5" x14ac:dyDescent="0.2">
      <c r="C44" s="11"/>
    </row>
    <row r="45" spans="2:5" x14ac:dyDescent="0.2">
      <c r="C45" s="11"/>
    </row>
    <row r="46" spans="2:5" x14ac:dyDescent="0.2">
      <c r="C46" s="11"/>
    </row>
    <row r="47" spans="2:5" x14ac:dyDescent="0.2">
      <c r="C47" s="11"/>
    </row>
    <row r="48" spans="2:5" x14ac:dyDescent="0.2">
      <c r="C48" s="11"/>
    </row>
    <row r="49" spans="3:3" x14ac:dyDescent="0.2">
      <c r="C49" s="11"/>
    </row>
    <row r="50" spans="3:3" x14ac:dyDescent="0.2">
      <c r="C50" s="11"/>
    </row>
    <row r="51" spans="3:3" x14ac:dyDescent="0.2">
      <c r="C51" s="11"/>
    </row>
    <row r="52" spans="3:3" x14ac:dyDescent="0.2">
      <c r="C52" s="11"/>
    </row>
    <row r="53" spans="3:3" x14ac:dyDescent="0.2">
      <c r="C53" s="11"/>
    </row>
    <row r="54" spans="3:3" x14ac:dyDescent="0.2">
      <c r="C54" s="11"/>
    </row>
    <row r="55" spans="3:3" x14ac:dyDescent="0.2">
      <c r="C55" s="11"/>
    </row>
    <row r="56" spans="3:3" x14ac:dyDescent="0.2">
      <c r="C56" s="11"/>
    </row>
    <row r="57" spans="3:3" x14ac:dyDescent="0.2">
      <c r="C57" s="11"/>
    </row>
    <row r="58" spans="3:3" x14ac:dyDescent="0.2">
      <c r="C58" s="11"/>
    </row>
    <row r="59" spans="3:3" x14ac:dyDescent="0.2">
      <c r="C59" s="11"/>
    </row>
    <row r="60" spans="3:3" x14ac:dyDescent="0.2">
      <c r="C60" s="11"/>
    </row>
    <row r="61" spans="3:3" x14ac:dyDescent="0.2">
      <c r="C61" s="11"/>
    </row>
    <row r="62" spans="3:3" x14ac:dyDescent="0.2">
      <c r="C62" s="11"/>
    </row>
    <row r="63" spans="3:3" x14ac:dyDescent="0.2">
      <c r="C63" s="11"/>
    </row>
    <row r="64" spans="3:3" x14ac:dyDescent="0.2">
      <c r="C64" s="11"/>
    </row>
    <row r="65" spans="3:3" x14ac:dyDescent="0.2">
      <c r="C65" s="11"/>
    </row>
    <row r="66" spans="3:3" x14ac:dyDescent="0.2">
      <c r="C66" s="11"/>
    </row>
    <row r="67" spans="3:3" x14ac:dyDescent="0.2">
      <c r="C67" s="11"/>
    </row>
    <row r="68" spans="3:3" x14ac:dyDescent="0.2">
      <c r="C68" s="11"/>
    </row>
    <row r="69" spans="3:3" x14ac:dyDescent="0.2">
      <c r="C69" s="11"/>
    </row>
    <row r="70" spans="3:3" x14ac:dyDescent="0.2">
      <c r="C70" s="11"/>
    </row>
    <row r="71" spans="3:3" x14ac:dyDescent="0.2">
      <c r="C71" s="11"/>
    </row>
    <row r="72" spans="3:3" x14ac:dyDescent="0.2">
      <c r="C72" s="11"/>
    </row>
    <row r="73" spans="3:3" x14ac:dyDescent="0.2">
      <c r="C73" s="11"/>
    </row>
    <row r="74" spans="3:3" x14ac:dyDescent="0.2">
      <c r="C74" s="11"/>
    </row>
    <row r="75" spans="3:3" x14ac:dyDescent="0.2">
      <c r="C75" s="11"/>
    </row>
    <row r="76" spans="3:3" x14ac:dyDescent="0.2">
      <c r="C76" s="11"/>
    </row>
    <row r="77" spans="3:3" x14ac:dyDescent="0.2">
      <c r="C77" s="11"/>
    </row>
    <row r="78" spans="3:3" x14ac:dyDescent="0.2">
      <c r="C78" s="11"/>
    </row>
    <row r="79" spans="3:3" x14ac:dyDescent="0.2">
      <c r="C79" s="11"/>
    </row>
  </sheetData>
  <mergeCells count="4">
    <mergeCell ref="B5:F5"/>
    <mergeCell ref="H5:L5"/>
    <mergeCell ref="N5:R5"/>
    <mergeCell ref="T5:X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400f76-0c8e-4fc3-8b79-4bfdc7f0d085">
      <Value>2</Value>
      <Value>1</Value>
    </TaxCatchAll>
    <mc95744479d24e88a993b01b2952fb12 xmlns="3d3f538b-e610-408b-afc9-07d7c77976a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Konsern</TermName>
          <TermId xmlns="http://schemas.microsoft.com/office/infopath/2007/PartnerControls">74375cae-8c5b-4f23-9737-a1074b6f6932</TermId>
        </TermInfo>
      </Terms>
    </mc95744479d24e88a993b01b2952fb12>
    <a063ae0ea81541cba35606fe2622259b xmlns="3d3f538b-e610-408b-afc9-07d7c77976a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Konsern</TermName>
          <TermId xmlns="http://schemas.microsoft.com/office/infopath/2007/PartnerControls">bc370044-f29c-4f3b-b2de-fcd82939a290</TermId>
        </TermInfo>
      </Terms>
    </a063ae0ea81541cba35606fe2622259b>
    <lcf76f155ced4ddcb4097134ff3c332f xmlns="12514e99-fa46-48a2-8229-c1eb4e8a5a0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20F9703A90B48BA893459189411E6" ma:contentTypeVersion="21" ma:contentTypeDescription="Create a new document." ma:contentTypeScope="" ma:versionID="175513eb65ac7645b560fa3ef25a380c">
  <xsd:schema xmlns:xsd="http://www.w3.org/2001/XMLSchema" xmlns:xs="http://www.w3.org/2001/XMLSchema" xmlns:p="http://schemas.microsoft.com/office/2006/metadata/properties" xmlns:ns2="3d3f538b-e610-408b-afc9-07d7c77976aa" xmlns:ns3="d4400f76-0c8e-4fc3-8b79-4bfdc7f0d085" xmlns:ns4="12514e99-fa46-48a2-8229-c1eb4e8a5a01" targetNamespace="http://schemas.microsoft.com/office/2006/metadata/properties" ma:root="true" ma:fieldsID="e401dcc3b528e55fbb1cb769dbb45ee9" ns2:_="" ns3:_="" ns4:_="">
    <xsd:import namespace="3d3f538b-e610-408b-afc9-07d7c77976aa"/>
    <xsd:import namespace="d4400f76-0c8e-4fc3-8b79-4bfdc7f0d085"/>
    <xsd:import namespace="12514e99-fa46-48a2-8229-c1eb4e8a5a01"/>
    <xsd:element name="properties">
      <xsd:complexType>
        <xsd:sequence>
          <xsd:element name="documentManagement">
            <xsd:complexType>
              <xsd:all>
                <xsd:element ref="ns2:a063ae0ea81541cba35606fe2622259b" minOccurs="0"/>
                <xsd:element ref="ns3:TaxCatchAll" minOccurs="0"/>
                <xsd:element ref="ns2:mc95744479d24e88a993b01b2952fb12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f538b-e610-408b-afc9-07d7c77976aa" elementFormDefault="qualified">
    <xsd:import namespace="http://schemas.microsoft.com/office/2006/documentManagement/types"/>
    <xsd:import namespace="http://schemas.microsoft.com/office/infopath/2007/PartnerControls"/>
    <xsd:element name="a063ae0ea81541cba35606fe2622259b" ma:index="9" nillable="true" ma:taxonomy="true" ma:internalName="a063ae0ea81541cba35606fe2622259b" ma:taxonomyFieldName="VD_Country" ma:displayName="Country" ma:fieldId="{a063ae0e-a815-41cb-a356-06fe2622259b}" ma:sspId="dc6d2205-f549-40ef-94bf-1bd95fe0bdba" ma:termSetId="40cf488b-91d2-4014-b51e-fa5dfd8beb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c95744479d24e88a993b01b2952fb12" ma:index="12" nillable="true" ma:taxonomy="true" ma:internalName="mc95744479d24e88a993b01b2952fb12" ma:taxonomyFieldName="VD_Organization" ma:displayName="Organization" ma:fieldId="{6c957444-79d2-4e88-a993-b01b2952fb12}" ma:sspId="dc6d2205-f549-40ef-94bf-1bd95fe0bdba" ma:termSetId="4de6bab4-212f-4f17-b273-1d73b19195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00f76-0c8e-4fc3-8b79-4bfdc7f0d08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31ebe34-e8f3-4046-9850-86b83706e1ba}" ma:internalName="TaxCatchAll" ma:showField="CatchAllData" ma:web="3d3f538b-e610-408b-afc9-07d7c77976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14e99-fa46-48a2-8229-c1eb4e8a5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c6d2205-f549-40ef-94bf-1bd95fe0bd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6C63D-2D2D-4A6A-B90E-7161A91F18E9}">
  <ds:schemaRefs>
    <ds:schemaRef ds:uri="http://schemas.microsoft.com/office/2006/metadata/properties"/>
    <ds:schemaRef ds:uri="http://schemas.microsoft.com/office/infopath/2007/PartnerControls"/>
    <ds:schemaRef ds:uri="3d3f538b-e610-408b-afc9-07d7c77976aa"/>
    <ds:schemaRef ds:uri="d4400f76-0c8e-4fc3-8b79-4bfdc7f0d085"/>
    <ds:schemaRef ds:uri="3451bea3-ba89-4ec6-b2af-3dbb66ea9952"/>
    <ds:schemaRef ds:uri="12514e99-fa46-48a2-8229-c1eb4e8a5a01"/>
  </ds:schemaRefs>
</ds:datastoreItem>
</file>

<file path=customXml/itemProps2.xml><?xml version="1.0" encoding="utf-8"?>
<ds:datastoreItem xmlns:ds="http://schemas.openxmlformats.org/officeDocument/2006/customXml" ds:itemID="{3E59B25A-B3A6-4D7A-A4B1-260EE8EA55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1545A4-6B68-4788-BD7F-F5F791FF5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f538b-e610-408b-afc9-07d7c77976aa"/>
    <ds:schemaRef ds:uri="d4400f76-0c8e-4fc3-8b79-4bfdc7f0d085"/>
    <ds:schemaRef ds:uri="12514e99-fa46-48a2-8229-c1eb4e8a5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10</vt:i4>
      </vt:variant>
    </vt:vector>
  </HeadingPairs>
  <TitlesOfParts>
    <vt:vector size="17" baseType="lpstr">
      <vt:lpstr>Scandinavia, current prices</vt:lpstr>
      <vt:lpstr>Scandinavia, fixed prices</vt:lpstr>
      <vt:lpstr>Constr. NO, regions &amp; sectors</vt:lpstr>
      <vt:lpstr>Constr. SE, regions &amp; sectors</vt:lpstr>
      <vt:lpstr>Constr. DK, regions &amp; sectors</vt:lpstr>
      <vt:lpstr>Civ. eng. NO &amp; SE, sectors</vt:lpstr>
      <vt:lpstr>Scandinavia, current prices CHG</vt:lpstr>
      <vt:lpstr>'Scandinavia, current prices CHG'!LastUpdate</vt:lpstr>
      <vt:lpstr>LastUpdate</vt:lpstr>
      <vt:lpstr>'Scandinavia, current prices CHG'!ValutaDKK</vt:lpstr>
      <vt:lpstr>ValutaDKK</vt:lpstr>
      <vt:lpstr>'Scandinavia, current prices CHG'!ValutaDKKdate</vt:lpstr>
      <vt:lpstr>ValutaDKKdate</vt:lpstr>
      <vt:lpstr>'Scandinavia, current prices CHG'!ValutaSEK</vt:lpstr>
      <vt:lpstr>ValutaSEK</vt:lpstr>
      <vt:lpstr>'Scandinavia, current prices CHG'!ValutaSEKdate</vt:lpstr>
      <vt:lpstr>ValutaSEKdate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Wettre</dc:creator>
  <cp:keywords/>
  <dc:description/>
  <cp:lastModifiedBy>Anders Wettre</cp:lastModifiedBy>
  <cp:revision/>
  <dcterms:created xsi:type="dcterms:W3CDTF">2019-10-08T09:47:54Z</dcterms:created>
  <dcterms:modified xsi:type="dcterms:W3CDTF">2025-03-19T12:05:05Z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D_Organization">
    <vt:lpwstr>2;#Konsern|74375cae-8c5b-4f23-9737-a1074b6f6932</vt:lpwstr>
  </property>
  <property fmtid="{D5CDD505-2E9C-101B-9397-08002B2CF9AE}" pid="3" name="ContentTypeId">
    <vt:lpwstr>0x01010029B20F9703A90B48BA893459189411E6</vt:lpwstr>
  </property>
  <property fmtid="{D5CDD505-2E9C-101B-9397-08002B2CF9AE}" pid="4" name="VD_Country">
    <vt:lpwstr>1;#Konsern|bc370044-f29c-4f3b-b2de-fcd82939a290</vt:lpwstr>
  </property>
  <property fmtid="{D5CDD505-2E9C-101B-9397-08002B2CF9AE}" pid="5" name="MediaServiceImageTags">
    <vt:lpwstr/>
  </property>
</Properties>
</file>