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365veidekke.sharepoint.com/sites/KO-Konjunkturrapport/Shared Documents/General/Marked og analyse/01 Markedsoppdatering (Veidekke.com)/15 Markedsoppdatering høst 2024/05 Publisering/"/>
    </mc:Choice>
  </mc:AlternateContent>
  <xr:revisionPtr revIDLastSave="1969" documentId="8_{6171579D-7DC5-4020-A991-F69FD1576D59}" xr6:coauthVersionLast="47" xr6:coauthVersionMax="47" xr10:uidLastSave="{5B5E1870-CB13-4F44-B28B-3EE9E5EA7680}"/>
  <bookViews>
    <workbookView xWindow="-38496" yWindow="-1254" windowWidth="23232" windowHeight="13872" xr2:uid="{87FEB93A-CFAB-46FE-80DF-30AC560C3113}"/>
  </bookViews>
  <sheets>
    <sheet name="Skandinavia, løpende priser" sheetId="52" r:id="rId1"/>
    <sheet name="Skandinavia, faste priser" sheetId="53" r:id="rId2"/>
    <sheet name="Bygg Norge, region og sektor" sheetId="49" r:id="rId3"/>
    <sheet name="Bygg Sverige, region og sektor" sheetId="50" r:id="rId4"/>
    <sheet name="Bygg Danmark, region og sektor" sheetId="51" r:id="rId5"/>
    <sheet name="Anlegg, NO og SE, sektor" sheetId="48" r:id="rId6"/>
  </sheets>
  <externalReferences>
    <externalReference r:id="rId7"/>
    <externalReference r:id="rId8"/>
    <externalReference r:id="rId9"/>
  </externalReferences>
  <definedNames>
    <definedName name="d">[1]mall!$G$3:$G$14</definedName>
    <definedName name="Entreprenadform">[2]mall!$F$3:$F$7</definedName>
    <definedName name="Förfarande">[2]mall!$D$3:$D$6</definedName>
    <definedName name="Kostnad">[2]mall!$G$3:$G$15</definedName>
    <definedName name="LastUpdate">'Skandinavia, løpende priser'!$C$2</definedName>
    <definedName name="Peter">[3]mall!$B$3:$B$13</definedName>
    <definedName name="Projekt">[2]mall!$C$3:$C$9</definedName>
    <definedName name="sannolikhet">[2]mall!$I$3:$I$6</definedName>
    <definedName name="Transq">[2]mall!$E$3:$E$5</definedName>
    <definedName name="Uppdrag">[2]mall!$B$3:$B$14</definedName>
    <definedName name="ValutaDKK">'Skandinavia, løpende priser'!$O$4</definedName>
    <definedName name="ValutaDKKdate">'Skandinavia, løpende priser'!$P$4</definedName>
    <definedName name="ValutaSEK">'Skandinavia, løpende priser'!$I$4</definedName>
    <definedName name="ValutaSEKdate">'Skandinavia, løpende priser'!$J$4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48" l="1"/>
  <c r="I74" i="48"/>
  <c r="H74" i="48"/>
  <c r="G74" i="48"/>
  <c r="E74" i="48"/>
  <c r="D74" i="48"/>
  <c r="C74" i="48"/>
  <c r="B74" i="48"/>
  <c r="J52" i="48"/>
  <c r="I52" i="48"/>
  <c r="H52" i="48"/>
  <c r="G52" i="48"/>
  <c r="C52" i="48"/>
  <c r="D52" i="48"/>
  <c r="E52" i="48"/>
  <c r="B52" i="48"/>
  <c r="G69" i="48" l="1"/>
  <c r="H69" i="48"/>
  <c r="I69" i="48"/>
  <c r="B69" i="48"/>
  <c r="C69" i="48"/>
  <c r="D69" i="48"/>
  <c r="E69" i="48"/>
  <c r="Y76" i="51"/>
  <c r="X76" i="51"/>
  <c r="W76" i="51"/>
  <c r="V76" i="51"/>
  <c r="T76" i="51"/>
  <c r="S76" i="51"/>
  <c r="R76" i="51"/>
  <c r="Q76" i="51"/>
  <c r="O76" i="51"/>
  <c r="N76" i="51"/>
  <c r="M76" i="51"/>
  <c r="L76" i="51"/>
  <c r="J76" i="51"/>
  <c r="I76" i="51"/>
  <c r="H76" i="51"/>
  <c r="G76" i="51"/>
  <c r="B76" i="51"/>
  <c r="E76" i="51"/>
  <c r="D76" i="51"/>
  <c r="C76" i="51"/>
  <c r="B73" i="51"/>
  <c r="C73" i="51"/>
  <c r="D73" i="51"/>
  <c r="E73" i="51"/>
  <c r="G73" i="51"/>
  <c r="H73" i="51"/>
  <c r="I73" i="51"/>
  <c r="J73" i="51"/>
  <c r="L73" i="51"/>
  <c r="M73" i="51"/>
  <c r="N73" i="51"/>
  <c r="O73" i="51"/>
  <c r="Q73" i="51"/>
  <c r="R73" i="51"/>
  <c r="S73" i="51"/>
  <c r="T73" i="51"/>
  <c r="V73" i="51"/>
  <c r="W73" i="51"/>
  <c r="X73" i="51"/>
  <c r="Y73" i="51"/>
  <c r="Y49" i="51"/>
  <c r="T49" i="51"/>
  <c r="O49" i="51"/>
  <c r="E49" i="51"/>
  <c r="J49" i="51"/>
  <c r="Y49" i="50"/>
  <c r="T49" i="50"/>
  <c r="O49" i="50"/>
  <c r="J49" i="50"/>
  <c r="E49" i="50"/>
  <c r="X76" i="50"/>
  <c r="W76" i="50"/>
  <c r="V76" i="50"/>
  <c r="S76" i="50"/>
  <c r="R76" i="50"/>
  <c r="Q76" i="50"/>
  <c r="N76" i="50"/>
  <c r="M76" i="50"/>
  <c r="L76" i="50"/>
  <c r="I76" i="50"/>
  <c r="H76" i="50"/>
  <c r="G76" i="50"/>
  <c r="D76" i="50"/>
  <c r="C76" i="50"/>
  <c r="B76" i="50"/>
  <c r="B73" i="50"/>
  <c r="C73" i="50"/>
  <c r="D73" i="50"/>
  <c r="G73" i="50"/>
  <c r="H73" i="50"/>
  <c r="I73" i="50"/>
  <c r="L73" i="50"/>
  <c r="M73" i="50"/>
  <c r="N73" i="50"/>
  <c r="Q73" i="50"/>
  <c r="R73" i="50"/>
  <c r="S73" i="50"/>
  <c r="V73" i="50"/>
  <c r="W73" i="50"/>
  <c r="X73" i="50"/>
  <c r="AD76" i="49"/>
  <c r="AC76" i="49"/>
  <c r="AB76" i="49"/>
  <c r="AA76" i="49"/>
  <c r="Y76" i="49"/>
  <c r="X76" i="49"/>
  <c r="W76" i="49"/>
  <c r="V76" i="49"/>
  <c r="T76" i="49"/>
  <c r="S76" i="49"/>
  <c r="R76" i="49"/>
  <c r="Q76" i="49"/>
  <c r="O76" i="49"/>
  <c r="N76" i="49"/>
  <c r="M76" i="49"/>
  <c r="L76" i="49"/>
  <c r="J76" i="49"/>
  <c r="I76" i="49"/>
  <c r="H76" i="49"/>
  <c r="G76" i="49"/>
  <c r="C76" i="49"/>
  <c r="D76" i="49"/>
  <c r="E76" i="49"/>
  <c r="B76" i="49"/>
  <c r="AD49" i="49"/>
  <c r="Y49" i="49"/>
  <c r="T49" i="49"/>
  <c r="O49" i="49"/>
  <c r="J49" i="49"/>
  <c r="E49" i="49"/>
  <c r="J69" i="48" l="1"/>
  <c r="B73" i="49" l="1"/>
  <c r="C73" i="49"/>
  <c r="D73" i="49"/>
  <c r="G73" i="49"/>
  <c r="H73" i="49"/>
  <c r="I73" i="49"/>
  <c r="L73" i="49"/>
  <c r="M73" i="49"/>
  <c r="N73" i="49"/>
  <c r="Q73" i="49"/>
  <c r="R73" i="49"/>
  <c r="S73" i="49"/>
  <c r="V73" i="49"/>
  <c r="W73" i="49"/>
  <c r="X73" i="49"/>
  <c r="AA73" i="49"/>
  <c r="AB73" i="49"/>
  <c r="AC73" i="49"/>
  <c r="B100" i="52" l="1"/>
  <c r="P100" i="52" l="1"/>
  <c r="T73" i="52"/>
  <c r="U73" i="52"/>
  <c r="V73" i="52"/>
  <c r="N73" i="52"/>
  <c r="R73" i="52" s="1"/>
  <c r="O73" i="52"/>
  <c r="P73" i="52"/>
  <c r="Q73" i="52"/>
  <c r="H73" i="52"/>
  <c r="I73" i="52"/>
  <c r="J73" i="52"/>
  <c r="L73" i="52" s="1"/>
  <c r="K73" i="52"/>
  <c r="B73" i="52"/>
  <c r="C73" i="52"/>
  <c r="D73" i="52"/>
  <c r="E73" i="52"/>
  <c r="W73" i="52" s="1"/>
  <c r="X73" i="52" s="1"/>
  <c r="T49" i="52"/>
  <c r="U49" i="52"/>
  <c r="V49" i="52"/>
  <c r="W49" i="52"/>
  <c r="X49" i="52" s="1"/>
  <c r="L49" i="52"/>
  <c r="F49" i="52"/>
  <c r="R49" i="52"/>
  <c r="Q73" i="53"/>
  <c r="P73" i="53"/>
  <c r="O73" i="53"/>
  <c r="N73" i="53"/>
  <c r="R73" i="53" s="1"/>
  <c r="K73" i="53"/>
  <c r="J73" i="53"/>
  <c r="I73" i="53"/>
  <c r="H73" i="53"/>
  <c r="E73" i="53"/>
  <c r="D73" i="53"/>
  <c r="C73" i="53"/>
  <c r="B73" i="53"/>
  <c r="W49" i="53"/>
  <c r="V49" i="53"/>
  <c r="U49" i="53"/>
  <c r="T49" i="53"/>
  <c r="R49" i="53"/>
  <c r="L49" i="53"/>
  <c r="F49" i="53"/>
  <c r="F73" i="52" l="1"/>
  <c r="W73" i="53"/>
  <c r="X49" i="53"/>
  <c r="T73" i="53"/>
  <c r="V73" i="53"/>
  <c r="U73" i="53"/>
  <c r="L73" i="53"/>
  <c r="F73" i="53"/>
  <c r="X73" i="53" l="1"/>
  <c r="C2" i="48"/>
  <c r="C2" i="51"/>
  <c r="C2" i="50"/>
  <c r="C2" i="49"/>
  <c r="C2" i="53"/>
  <c r="J4" i="48"/>
  <c r="I4" i="48"/>
  <c r="P4" i="53"/>
  <c r="O4" i="53"/>
  <c r="J4" i="53"/>
  <c r="I4" i="53"/>
  <c r="Y48" i="51" l="1"/>
  <c r="Y47" i="51"/>
  <c r="Y46" i="51"/>
  <c r="Y45" i="51"/>
  <c r="Y44" i="51"/>
  <c r="Y43" i="51"/>
  <c r="Y42" i="51"/>
  <c r="Y41" i="51"/>
  <c r="Y40" i="51"/>
  <c r="Y39" i="51"/>
  <c r="Y38" i="51"/>
  <c r="Y37" i="51"/>
  <c r="Y36" i="51"/>
  <c r="Y35" i="51"/>
  <c r="Y34" i="51"/>
  <c r="Y33" i="51"/>
  <c r="Y32" i="51"/>
  <c r="Y31" i="51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3" i="51"/>
  <c r="T32" i="51"/>
  <c r="T31" i="51"/>
  <c r="O48" i="51"/>
  <c r="O47" i="51"/>
  <c r="O46" i="51"/>
  <c r="O45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Y48" i="50"/>
  <c r="Y73" i="50" s="1"/>
  <c r="Y47" i="50"/>
  <c r="Y46" i="50"/>
  <c r="Y76" i="50" s="1"/>
  <c r="Y45" i="50"/>
  <c r="Y44" i="50"/>
  <c r="Y43" i="50"/>
  <c r="Y42" i="50"/>
  <c r="Y41" i="50"/>
  <c r="Y40" i="50"/>
  <c r="Y39" i="50"/>
  <c r="Y38" i="50"/>
  <c r="Y37" i="50"/>
  <c r="Y36" i="50"/>
  <c r="Y35" i="50"/>
  <c r="Y34" i="50"/>
  <c r="Y33" i="50"/>
  <c r="Y32" i="50"/>
  <c r="Y31" i="50"/>
  <c r="T48" i="50"/>
  <c r="T73" i="50" s="1"/>
  <c r="T47" i="50"/>
  <c r="T46" i="50"/>
  <c r="T76" i="50" s="1"/>
  <c r="T45" i="50"/>
  <c r="T44" i="50"/>
  <c r="T43" i="50"/>
  <c r="T42" i="50"/>
  <c r="T41" i="50"/>
  <c r="T40" i="50"/>
  <c r="T39" i="50"/>
  <c r="T38" i="50"/>
  <c r="T37" i="50"/>
  <c r="T36" i="50"/>
  <c r="T35" i="50"/>
  <c r="T34" i="50"/>
  <c r="T33" i="50"/>
  <c r="T32" i="50"/>
  <c r="T31" i="50"/>
  <c r="O48" i="50"/>
  <c r="O73" i="50" s="1"/>
  <c r="O47" i="50"/>
  <c r="O46" i="50"/>
  <c r="O76" i="50" s="1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J48" i="50"/>
  <c r="J73" i="50" s="1"/>
  <c r="J47" i="50"/>
  <c r="J46" i="50"/>
  <c r="J76" i="50" s="1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E48" i="50"/>
  <c r="E73" i="50" s="1"/>
  <c r="E47" i="50"/>
  <c r="E46" i="50"/>
  <c r="E76" i="50" s="1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AD48" i="49"/>
  <c r="AD47" i="49"/>
  <c r="AD46" i="49"/>
  <c r="AD45" i="49"/>
  <c r="AD44" i="49"/>
  <c r="AD43" i="49"/>
  <c r="AD42" i="49"/>
  <c r="AD41" i="49"/>
  <c r="AD40" i="49"/>
  <c r="AD39" i="49"/>
  <c r="AD38" i="49"/>
  <c r="AD37" i="49"/>
  <c r="AD36" i="49"/>
  <c r="AD35" i="49"/>
  <c r="AD34" i="49"/>
  <c r="AD33" i="49"/>
  <c r="AD32" i="49"/>
  <c r="AD31" i="49"/>
  <c r="Y48" i="49"/>
  <c r="Y47" i="49"/>
  <c r="Y46" i="49"/>
  <c r="Y45" i="49"/>
  <c r="Y44" i="49"/>
  <c r="Y43" i="49"/>
  <c r="Y42" i="49"/>
  <c r="Y41" i="49"/>
  <c r="Y40" i="49"/>
  <c r="Y39" i="49"/>
  <c r="Y38" i="49"/>
  <c r="Y37" i="49"/>
  <c r="Y36" i="49"/>
  <c r="Y35" i="49"/>
  <c r="Y34" i="49"/>
  <c r="Y33" i="49"/>
  <c r="Y32" i="49"/>
  <c r="Y31" i="49"/>
  <c r="T48" i="49"/>
  <c r="T47" i="49"/>
  <c r="T46" i="49"/>
  <c r="T45" i="49"/>
  <c r="T44" i="49"/>
  <c r="T43" i="49"/>
  <c r="T42" i="49"/>
  <c r="T41" i="49"/>
  <c r="T40" i="49"/>
  <c r="T39" i="49"/>
  <c r="T38" i="49"/>
  <c r="T37" i="49"/>
  <c r="T36" i="49"/>
  <c r="T35" i="49"/>
  <c r="T34" i="49"/>
  <c r="T33" i="49"/>
  <c r="T32" i="49"/>
  <c r="T31" i="49"/>
  <c r="O48" i="49"/>
  <c r="O47" i="49"/>
  <c r="O46" i="49"/>
  <c r="O45" i="49"/>
  <c r="O44" i="49"/>
  <c r="O43" i="49"/>
  <c r="O42" i="49"/>
  <c r="O41" i="49"/>
  <c r="O40" i="49"/>
  <c r="O39" i="49"/>
  <c r="O38" i="49"/>
  <c r="O37" i="49"/>
  <c r="O36" i="49"/>
  <c r="O35" i="49"/>
  <c r="O34" i="49"/>
  <c r="O33" i="49"/>
  <c r="O32" i="49"/>
  <c r="O31" i="49"/>
  <c r="J45" i="49"/>
  <c r="J48" i="49"/>
  <c r="J73" i="49" s="1"/>
  <c r="J47" i="49"/>
  <c r="J46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E47" i="49"/>
  <c r="E48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AD73" i="49" l="1"/>
  <c r="Y73" i="49"/>
  <c r="T73" i="49"/>
  <c r="O73" i="49"/>
  <c r="E73" i="49"/>
  <c r="I68" i="48"/>
  <c r="I91" i="48" s="1"/>
  <c r="B72" i="50" l="1"/>
  <c r="C72" i="50"/>
  <c r="D72" i="50"/>
  <c r="E72" i="50"/>
  <c r="G72" i="50"/>
  <c r="H72" i="50"/>
  <c r="I72" i="50"/>
  <c r="J72" i="50"/>
  <c r="L72" i="50"/>
  <c r="M72" i="50"/>
  <c r="N72" i="50"/>
  <c r="O72" i="50"/>
  <c r="Q72" i="50"/>
  <c r="R72" i="50"/>
  <c r="S72" i="50"/>
  <c r="T72" i="50"/>
  <c r="V72" i="50"/>
  <c r="W72" i="50"/>
  <c r="X72" i="50"/>
  <c r="Y72" i="50"/>
  <c r="B72" i="49"/>
  <c r="C72" i="49"/>
  <c r="D72" i="49"/>
  <c r="E72" i="49"/>
  <c r="G72" i="49"/>
  <c r="H72" i="49"/>
  <c r="I72" i="49"/>
  <c r="J72" i="49"/>
  <c r="L72" i="49"/>
  <c r="M72" i="49"/>
  <c r="N72" i="49"/>
  <c r="O72" i="49"/>
  <c r="Q72" i="49"/>
  <c r="R72" i="49"/>
  <c r="S72" i="49"/>
  <c r="T72" i="49"/>
  <c r="V72" i="49"/>
  <c r="W72" i="49"/>
  <c r="X72" i="49"/>
  <c r="Y72" i="49"/>
  <c r="AA72" i="49"/>
  <c r="AB72" i="49"/>
  <c r="AC72" i="49"/>
  <c r="AD72" i="49"/>
  <c r="F48" i="53"/>
  <c r="B72" i="51" l="1"/>
  <c r="C72" i="51"/>
  <c r="D72" i="51"/>
  <c r="E72" i="51"/>
  <c r="G72" i="51"/>
  <c r="H72" i="51"/>
  <c r="I72" i="51"/>
  <c r="J72" i="51"/>
  <c r="L72" i="51"/>
  <c r="M72" i="51"/>
  <c r="N72" i="51"/>
  <c r="O72" i="51"/>
  <c r="Q72" i="51"/>
  <c r="R72" i="51"/>
  <c r="S72" i="51"/>
  <c r="T72" i="51"/>
  <c r="V72" i="51"/>
  <c r="W72" i="51"/>
  <c r="X72" i="51"/>
  <c r="Y72" i="51"/>
  <c r="H68" i="48"/>
  <c r="H91" i="48" s="1"/>
  <c r="G68" i="48"/>
  <c r="G91" i="48" s="1"/>
  <c r="E68" i="48"/>
  <c r="E91" i="48" s="1"/>
  <c r="D68" i="48"/>
  <c r="D91" i="48" s="1"/>
  <c r="C68" i="48"/>
  <c r="C91" i="48" s="1"/>
  <c r="B68" i="48"/>
  <c r="B91" i="48" s="1"/>
  <c r="B72" i="53"/>
  <c r="B97" i="53" s="1"/>
  <c r="C72" i="53"/>
  <c r="C97" i="53" s="1"/>
  <c r="D72" i="53"/>
  <c r="D97" i="53" s="1"/>
  <c r="E72" i="53"/>
  <c r="E97" i="53" s="1"/>
  <c r="H72" i="53"/>
  <c r="H97" i="53" s="1"/>
  <c r="I72" i="53"/>
  <c r="I97" i="53" s="1"/>
  <c r="J72" i="53"/>
  <c r="J97" i="53" s="1"/>
  <c r="K72" i="53"/>
  <c r="K97" i="53" s="1"/>
  <c r="N72" i="53"/>
  <c r="N97" i="53" s="1"/>
  <c r="O72" i="53"/>
  <c r="O97" i="53" s="1"/>
  <c r="P72" i="53"/>
  <c r="P97" i="53" s="1"/>
  <c r="Q72" i="53"/>
  <c r="Q97" i="53" s="1"/>
  <c r="L48" i="53"/>
  <c r="R48" i="53"/>
  <c r="T48" i="53"/>
  <c r="U48" i="53"/>
  <c r="V48" i="53"/>
  <c r="W48" i="53"/>
  <c r="N72" i="52"/>
  <c r="N97" i="52" s="1"/>
  <c r="O72" i="52"/>
  <c r="O97" i="52" s="1"/>
  <c r="P72" i="52"/>
  <c r="P97" i="52" s="1"/>
  <c r="Q72" i="52"/>
  <c r="Q97" i="52" s="1"/>
  <c r="H72" i="52"/>
  <c r="H97" i="52" s="1"/>
  <c r="I72" i="52"/>
  <c r="I97" i="52" s="1"/>
  <c r="J72" i="52"/>
  <c r="J97" i="52" s="1"/>
  <c r="K72" i="52"/>
  <c r="K97" i="52" s="1"/>
  <c r="B72" i="52"/>
  <c r="B97" i="52" s="1"/>
  <c r="C72" i="52"/>
  <c r="C97" i="52" s="1"/>
  <c r="D72" i="52"/>
  <c r="D97" i="52" s="1"/>
  <c r="E72" i="52"/>
  <c r="E97" i="52" s="1"/>
  <c r="R48" i="52"/>
  <c r="T48" i="52"/>
  <c r="U48" i="52"/>
  <c r="V48" i="52"/>
  <c r="W48" i="52"/>
  <c r="L48" i="52"/>
  <c r="F48" i="52"/>
  <c r="Q55" i="52"/>
  <c r="J68" i="48" l="1"/>
  <c r="J91" i="48" s="1"/>
  <c r="U72" i="53"/>
  <c r="U97" i="53" s="1"/>
  <c r="X48" i="53"/>
  <c r="R72" i="52"/>
  <c r="R97" i="52" s="1"/>
  <c r="L72" i="53"/>
  <c r="L97" i="53" s="1"/>
  <c r="F72" i="53"/>
  <c r="F97" i="53" s="1"/>
  <c r="V72" i="53"/>
  <c r="V97" i="53" s="1"/>
  <c r="R72" i="53"/>
  <c r="R97" i="53" s="1"/>
  <c r="W72" i="53"/>
  <c r="W97" i="53" s="1"/>
  <c r="T72" i="53"/>
  <c r="T97" i="53" s="1"/>
  <c r="X48" i="52"/>
  <c r="U72" i="52"/>
  <c r="U97" i="52" s="1"/>
  <c r="L72" i="52"/>
  <c r="L97" i="52" s="1"/>
  <c r="T72" i="52"/>
  <c r="T97" i="52" s="1"/>
  <c r="V72" i="52"/>
  <c r="V97" i="52" s="1"/>
  <c r="W72" i="52"/>
  <c r="W97" i="52" s="1"/>
  <c r="F72" i="52"/>
  <c r="F97" i="52" s="1"/>
  <c r="X72" i="53" l="1"/>
  <c r="X97" i="53" s="1"/>
  <c r="X72" i="52"/>
  <c r="X97" i="52" s="1"/>
  <c r="F37" i="53"/>
  <c r="Q71" i="53"/>
  <c r="Q96" i="53" s="1"/>
  <c r="P71" i="53"/>
  <c r="P96" i="53" s="1"/>
  <c r="O71" i="53"/>
  <c r="O96" i="53" s="1"/>
  <c r="N71" i="53"/>
  <c r="N96" i="53" s="1"/>
  <c r="K71" i="53"/>
  <c r="K96" i="53" s="1"/>
  <c r="J71" i="53"/>
  <c r="J96" i="53" s="1"/>
  <c r="I71" i="53"/>
  <c r="I96" i="53" s="1"/>
  <c r="H71" i="53"/>
  <c r="H96" i="53" s="1"/>
  <c r="E71" i="53"/>
  <c r="E96" i="53" s="1"/>
  <c r="D71" i="53"/>
  <c r="D96" i="53" s="1"/>
  <c r="C71" i="53"/>
  <c r="C96" i="53" s="1"/>
  <c r="B71" i="53"/>
  <c r="B96" i="53" s="1"/>
  <c r="Q70" i="53"/>
  <c r="Q100" i="53" s="1"/>
  <c r="P70" i="53"/>
  <c r="P100" i="53" s="1"/>
  <c r="O70" i="53"/>
  <c r="O100" i="53" s="1"/>
  <c r="N70" i="53"/>
  <c r="N100" i="53" s="1"/>
  <c r="K70" i="53"/>
  <c r="K100" i="53" s="1"/>
  <c r="J70" i="53"/>
  <c r="J100" i="53" s="1"/>
  <c r="I70" i="53"/>
  <c r="I100" i="53" s="1"/>
  <c r="H70" i="53"/>
  <c r="H100" i="53" s="1"/>
  <c r="E70" i="53"/>
  <c r="E100" i="53" s="1"/>
  <c r="D70" i="53"/>
  <c r="D100" i="53" s="1"/>
  <c r="C70" i="53"/>
  <c r="C100" i="53" s="1"/>
  <c r="B70" i="53"/>
  <c r="B100" i="53" s="1"/>
  <c r="Q69" i="53"/>
  <c r="P69" i="53"/>
  <c r="O69" i="53"/>
  <c r="N69" i="53"/>
  <c r="K69" i="53"/>
  <c r="J69" i="53"/>
  <c r="I69" i="53"/>
  <c r="H69" i="53"/>
  <c r="E69" i="53"/>
  <c r="D69" i="53"/>
  <c r="C69" i="53"/>
  <c r="B69" i="53"/>
  <c r="Q68" i="53"/>
  <c r="P68" i="53"/>
  <c r="O68" i="53"/>
  <c r="N68" i="53"/>
  <c r="K68" i="53"/>
  <c r="J68" i="53"/>
  <c r="I68" i="53"/>
  <c r="H68" i="53"/>
  <c r="E68" i="53"/>
  <c r="D68" i="53"/>
  <c r="C68" i="53"/>
  <c r="B68" i="53"/>
  <c r="Q67" i="53"/>
  <c r="P67" i="53"/>
  <c r="O67" i="53"/>
  <c r="N67" i="53"/>
  <c r="K67" i="53"/>
  <c r="J67" i="53"/>
  <c r="I67" i="53"/>
  <c r="H67" i="53"/>
  <c r="E67" i="53"/>
  <c r="D67" i="53"/>
  <c r="C67" i="53"/>
  <c r="B67" i="53"/>
  <c r="Q66" i="53"/>
  <c r="P66" i="53"/>
  <c r="O66" i="53"/>
  <c r="N66" i="53"/>
  <c r="K66" i="53"/>
  <c r="J66" i="53"/>
  <c r="I66" i="53"/>
  <c r="H66" i="53"/>
  <c r="E66" i="53"/>
  <c r="D66" i="53"/>
  <c r="C66" i="53"/>
  <c r="B66" i="53"/>
  <c r="Q65" i="53"/>
  <c r="P65" i="53"/>
  <c r="O65" i="53"/>
  <c r="N65" i="53"/>
  <c r="K65" i="53"/>
  <c r="J65" i="53"/>
  <c r="I65" i="53"/>
  <c r="H65" i="53"/>
  <c r="E65" i="53"/>
  <c r="D65" i="53"/>
  <c r="C65" i="53"/>
  <c r="B65" i="53"/>
  <c r="Q64" i="53"/>
  <c r="P64" i="53"/>
  <c r="O64" i="53"/>
  <c r="N64" i="53"/>
  <c r="K64" i="53"/>
  <c r="J64" i="53"/>
  <c r="I64" i="53"/>
  <c r="H64" i="53"/>
  <c r="E64" i="53"/>
  <c r="D64" i="53"/>
  <c r="C64" i="53"/>
  <c r="B64" i="53"/>
  <c r="Q63" i="53"/>
  <c r="P63" i="53"/>
  <c r="O63" i="53"/>
  <c r="N63" i="53"/>
  <c r="K63" i="53"/>
  <c r="J63" i="53"/>
  <c r="I63" i="53"/>
  <c r="H63" i="53"/>
  <c r="E63" i="53"/>
  <c r="D63" i="53"/>
  <c r="C63" i="53"/>
  <c r="B63" i="53"/>
  <c r="Q62" i="53"/>
  <c r="P62" i="53"/>
  <c r="O62" i="53"/>
  <c r="N62" i="53"/>
  <c r="K62" i="53"/>
  <c r="J62" i="53"/>
  <c r="I62" i="53"/>
  <c r="H62" i="53"/>
  <c r="E62" i="53"/>
  <c r="D62" i="53"/>
  <c r="C62" i="53"/>
  <c r="B62" i="53"/>
  <c r="Q61" i="53"/>
  <c r="P61" i="53"/>
  <c r="O61" i="53"/>
  <c r="N61" i="53"/>
  <c r="K61" i="53"/>
  <c r="J61" i="53"/>
  <c r="I61" i="53"/>
  <c r="H61" i="53"/>
  <c r="E61" i="53"/>
  <c r="D61" i="53"/>
  <c r="C61" i="53"/>
  <c r="B61" i="53"/>
  <c r="Q60" i="53"/>
  <c r="P60" i="53"/>
  <c r="O60" i="53"/>
  <c r="N60" i="53"/>
  <c r="K60" i="53"/>
  <c r="J60" i="53"/>
  <c r="I60" i="53"/>
  <c r="H60" i="53"/>
  <c r="E60" i="53"/>
  <c r="D60" i="53"/>
  <c r="C60" i="53"/>
  <c r="B60" i="53"/>
  <c r="Q59" i="53"/>
  <c r="P59" i="53"/>
  <c r="O59" i="53"/>
  <c r="N59" i="53"/>
  <c r="K59" i="53"/>
  <c r="J59" i="53"/>
  <c r="I59" i="53"/>
  <c r="H59" i="53"/>
  <c r="E59" i="53"/>
  <c r="D59" i="53"/>
  <c r="C59" i="53"/>
  <c r="B59" i="53"/>
  <c r="Q58" i="53"/>
  <c r="P58" i="53"/>
  <c r="O58" i="53"/>
  <c r="N58" i="53"/>
  <c r="K58" i="53"/>
  <c r="J58" i="53"/>
  <c r="I58" i="53"/>
  <c r="H58" i="53"/>
  <c r="E58" i="53"/>
  <c r="D58" i="53"/>
  <c r="C58" i="53"/>
  <c r="B58" i="53"/>
  <c r="Q57" i="53"/>
  <c r="P57" i="53"/>
  <c r="O57" i="53"/>
  <c r="N57" i="53"/>
  <c r="K57" i="53"/>
  <c r="J57" i="53"/>
  <c r="I57" i="53"/>
  <c r="H57" i="53"/>
  <c r="E57" i="53"/>
  <c r="D57" i="53"/>
  <c r="C57" i="53"/>
  <c r="B57" i="53"/>
  <c r="Q56" i="53"/>
  <c r="P56" i="53"/>
  <c r="O56" i="53"/>
  <c r="N56" i="53"/>
  <c r="K56" i="53"/>
  <c r="J56" i="53"/>
  <c r="I56" i="53"/>
  <c r="H56" i="53"/>
  <c r="E56" i="53"/>
  <c r="D56" i="53"/>
  <c r="C56" i="53"/>
  <c r="B56" i="53"/>
  <c r="Q55" i="53"/>
  <c r="P55" i="53"/>
  <c r="O55" i="53"/>
  <c r="N55" i="53"/>
  <c r="K55" i="53"/>
  <c r="J55" i="53"/>
  <c r="I55" i="53"/>
  <c r="H55" i="53"/>
  <c r="E55" i="53"/>
  <c r="D55" i="53"/>
  <c r="C55" i="53"/>
  <c r="B55" i="53"/>
  <c r="W47" i="53"/>
  <c r="V47" i="53"/>
  <c r="U47" i="53"/>
  <c r="T47" i="53"/>
  <c r="R47" i="53"/>
  <c r="L47" i="53"/>
  <c r="F47" i="53"/>
  <c r="W46" i="53"/>
  <c r="V46" i="53"/>
  <c r="U46" i="53"/>
  <c r="T46" i="53"/>
  <c r="R46" i="53"/>
  <c r="L46" i="53"/>
  <c r="F46" i="53"/>
  <c r="W45" i="53"/>
  <c r="V45" i="53"/>
  <c r="U45" i="53"/>
  <c r="T45" i="53"/>
  <c r="R45" i="53"/>
  <c r="L45" i="53"/>
  <c r="F45" i="53"/>
  <c r="W44" i="53"/>
  <c r="V44" i="53"/>
  <c r="U44" i="53"/>
  <c r="T44" i="53"/>
  <c r="R44" i="53"/>
  <c r="L44" i="53"/>
  <c r="F44" i="53"/>
  <c r="W43" i="53"/>
  <c r="V43" i="53"/>
  <c r="U43" i="53"/>
  <c r="T43" i="53"/>
  <c r="R43" i="53"/>
  <c r="L43" i="53"/>
  <c r="F43" i="53"/>
  <c r="W42" i="53"/>
  <c r="V42" i="53"/>
  <c r="U42" i="53"/>
  <c r="T42" i="53"/>
  <c r="R42" i="53"/>
  <c r="L42" i="53"/>
  <c r="F42" i="53"/>
  <c r="W41" i="53"/>
  <c r="V41" i="53"/>
  <c r="U41" i="53"/>
  <c r="T41" i="53"/>
  <c r="R41" i="53"/>
  <c r="L41" i="53"/>
  <c r="F41" i="53"/>
  <c r="W40" i="53"/>
  <c r="V40" i="53"/>
  <c r="U40" i="53"/>
  <c r="T40" i="53"/>
  <c r="R40" i="53"/>
  <c r="L40" i="53"/>
  <c r="F40" i="53"/>
  <c r="W39" i="53"/>
  <c r="V39" i="53"/>
  <c r="U39" i="53"/>
  <c r="T39" i="53"/>
  <c r="R39" i="53"/>
  <c r="L39" i="53"/>
  <c r="F39" i="53"/>
  <c r="W38" i="53"/>
  <c r="V38" i="53"/>
  <c r="U38" i="53"/>
  <c r="T38" i="53"/>
  <c r="R38" i="53"/>
  <c r="L38" i="53"/>
  <c r="F38" i="53"/>
  <c r="W37" i="53"/>
  <c r="V37" i="53"/>
  <c r="U37" i="53"/>
  <c r="T37" i="53"/>
  <c r="R37" i="53"/>
  <c r="L37" i="53"/>
  <c r="W36" i="53"/>
  <c r="V36" i="53"/>
  <c r="U36" i="53"/>
  <c r="T36" i="53"/>
  <c r="R36" i="53"/>
  <c r="L36" i="53"/>
  <c r="F36" i="53"/>
  <c r="W35" i="53"/>
  <c r="V35" i="53"/>
  <c r="U35" i="53"/>
  <c r="T35" i="53"/>
  <c r="R35" i="53"/>
  <c r="L35" i="53"/>
  <c r="F35" i="53"/>
  <c r="W34" i="53"/>
  <c r="V34" i="53"/>
  <c r="U34" i="53"/>
  <c r="T34" i="53"/>
  <c r="R34" i="53"/>
  <c r="L34" i="53"/>
  <c r="F34" i="53"/>
  <c r="W33" i="53"/>
  <c r="V33" i="53"/>
  <c r="U33" i="53"/>
  <c r="T33" i="53"/>
  <c r="R33" i="53"/>
  <c r="L33" i="53"/>
  <c r="F33" i="53"/>
  <c r="W32" i="53"/>
  <c r="V32" i="53"/>
  <c r="U32" i="53"/>
  <c r="T32" i="53"/>
  <c r="R32" i="53"/>
  <c r="L32" i="53"/>
  <c r="F32" i="53"/>
  <c r="W31" i="53"/>
  <c r="V31" i="53"/>
  <c r="U31" i="53"/>
  <c r="T31" i="53"/>
  <c r="R31" i="53"/>
  <c r="L31" i="53"/>
  <c r="F31" i="53"/>
  <c r="E71" i="49"/>
  <c r="B71" i="51"/>
  <c r="C71" i="51"/>
  <c r="D71" i="51"/>
  <c r="E71" i="51"/>
  <c r="G71" i="51"/>
  <c r="H71" i="51"/>
  <c r="I71" i="51"/>
  <c r="J71" i="51"/>
  <c r="L71" i="51"/>
  <c r="M71" i="51"/>
  <c r="N71" i="51"/>
  <c r="O71" i="51"/>
  <c r="Q71" i="51"/>
  <c r="R71" i="51"/>
  <c r="S71" i="51"/>
  <c r="T71" i="51"/>
  <c r="V71" i="51"/>
  <c r="W71" i="51"/>
  <c r="X71" i="51"/>
  <c r="Y71" i="51"/>
  <c r="B57" i="50"/>
  <c r="C57" i="50"/>
  <c r="D57" i="50"/>
  <c r="B58" i="50"/>
  <c r="C58" i="50"/>
  <c r="D58" i="50"/>
  <c r="B59" i="50"/>
  <c r="C59" i="50"/>
  <c r="D59" i="50"/>
  <c r="B60" i="50"/>
  <c r="C60" i="50"/>
  <c r="D60" i="50"/>
  <c r="B61" i="50"/>
  <c r="C61" i="50"/>
  <c r="D61" i="50"/>
  <c r="B62" i="50"/>
  <c r="C62" i="50"/>
  <c r="D62" i="50"/>
  <c r="B63" i="50"/>
  <c r="C63" i="50"/>
  <c r="D63" i="50"/>
  <c r="B64" i="50"/>
  <c r="C64" i="50"/>
  <c r="D64" i="50"/>
  <c r="B65" i="50"/>
  <c r="C65" i="50"/>
  <c r="D65" i="50"/>
  <c r="B66" i="50"/>
  <c r="C66" i="50"/>
  <c r="D66" i="50"/>
  <c r="B67" i="50"/>
  <c r="C67" i="50"/>
  <c r="D67" i="50"/>
  <c r="B68" i="50"/>
  <c r="C68" i="50"/>
  <c r="D68" i="50"/>
  <c r="B69" i="50"/>
  <c r="C69" i="50"/>
  <c r="D69" i="50"/>
  <c r="B70" i="50"/>
  <c r="C70" i="50"/>
  <c r="D70" i="50"/>
  <c r="B71" i="50"/>
  <c r="C71" i="50"/>
  <c r="D71" i="50"/>
  <c r="G57" i="50"/>
  <c r="H57" i="50"/>
  <c r="I57" i="50"/>
  <c r="G58" i="50"/>
  <c r="H58" i="50"/>
  <c r="I58" i="50"/>
  <c r="G59" i="50"/>
  <c r="H59" i="50"/>
  <c r="I59" i="50"/>
  <c r="G60" i="50"/>
  <c r="H60" i="50"/>
  <c r="I60" i="50"/>
  <c r="G61" i="50"/>
  <c r="H61" i="50"/>
  <c r="I61" i="50"/>
  <c r="G62" i="50"/>
  <c r="H62" i="50"/>
  <c r="I62" i="50"/>
  <c r="G63" i="50"/>
  <c r="H63" i="50"/>
  <c r="I63" i="50"/>
  <c r="G64" i="50"/>
  <c r="H64" i="50"/>
  <c r="I64" i="50"/>
  <c r="G65" i="50"/>
  <c r="H65" i="50"/>
  <c r="I65" i="50"/>
  <c r="G66" i="50"/>
  <c r="H66" i="50"/>
  <c r="I66" i="50"/>
  <c r="G67" i="50"/>
  <c r="H67" i="50"/>
  <c r="I67" i="50"/>
  <c r="G68" i="50"/>
  <c r="H68" i="50"/>
  <c r="I68" i="50"/>
  <c r="G69" i="50"/>
  <c r="H69" i="50"/>
  <c r="I69" i="50"/>
  <c r="G70" i="50"/>
  <c r="H70" i="50"/>
  <c r="I70" i="50"/>
  <c r="G71" i="50"/>
  <c r="H71" i="50"/>
  <c r="I71" i="50"/>
  <c r="L57" i="50"/>
  <c r="M57" i="50"/>
  <c r="N57" i="50"/>
  <c r="L58" i="50"/>
  <c r="M58" i="50"/>
  <c r="N58" i="50"/>
  <c r="L59" i="50"/>
  <c r="M59" i="50"/>
  <c r="N59" i="50"/>
  <c r="L60" i="50"/>
  <c r="M60" i="50"/>
  <c r="N60" i="50"/>
  <c r="L61" i="50"/>
  <c r="M61" i="50"/>
  <c r="N61" i="50"/>
  <c r="L62" i="50"/>
  <c r="M62" i="50"/>
  <c r="N62" i="50"/>
  <c r="L63" i="50"/>
  <c r="M63" i="50"/>
  <c r="N63" i="50"/>
  <c r="L64" i="50"/>
  <c r="M64" i="50"/>
  <c r="N64" i="50"/>
  <c r="L65" i="50"/>
  <c r="M65" i="50"/>
  <c r="N65" i="50"/>
  <c r="L66" i="50"/>
  <c r="M66" i="50"/>
  <c r="N66" i="50"/>
  <c r="L67" i="50"/>
  <c r="M67" i="50"/>
  <c r="N67" i="50"/>
  <c r="L68" i="50"/>
  <c r="M68" i="50"/>
  <c r="N68" i="50"/>
  <c r="L69" i="50"/>
  <c r="M69" i="50"/>
  <c r="N69" i="50"/>
  <c r="L70" i="50"/>
  <c r="M70" i="50"/>
  <c r="N70" i="50"/>
  <c r="L71" i="50"/>
  <c r="M71" i="50"/>
  <c r="N71" i="50"/>
  <c r="Q57" i="50"/>
  <c r="R57" i="50"/>
  <c r="S57" i="50"/>
  <c r="Q58" i="50"/>
  <c r="R58" i="50"/>
  <c r="S58" i="50"/>
  <c r="Q59" i="50"/>
  <c r="R59" i="50"/>
  <c r="S59" i="50"/>
  <c r="Q60" i="50"/>
  <c r="R60" i="50"/>
  <c r="S60" i="50"/>
  <c r="Q61" i="50"/>
  <c r="R61" i="50"/>
  <c r="S61" i="50"/>
  <c r="Q62" i="50"/>
  <c r="R62" i="50"/>
  <c r="S62" i="50"/>
  <c r="Q63" i="50"/>
  <c r="R63" i="50"/>
  <c r="S63" i="50"/>
  <c r="Q64" i="50"/>
  <c r="R64" i="50"/>
  <c r="S64" i="50"/>
  <c r="Q65" i="50"/>
  <c r="R65" i="50"/>
  <c r="S65" i="50"/>
  <c r="Q66" i="50"/>
  <c r="R66" i="50"/>
  <c r="S66" i="50"/>
  <c r="Q67" i="50"/>
  <c r="R67" i="50"/>
  <c r="S67" i="50"/>
  <c r="Q68" i="50"/>
  <c r="R68" i="50"/>
  <c r="S68" i="50"/>
  <c r="Q69" i="50"/>
  <c r="R69" i="50"/>
  <c r="S69" i="50"/>
  <c r="Q70" i="50"/>
  <c r="R70" i="50"/>
  <c r="S70" i="50"/>
  <c r="Q71" i="50"/>
  <c r="R71" i="50"/>
  <c r="S71" i="50"/>
  <c r="V67" i="50"/>
  <c r="V68" i="50"/>
  <c r="V69" i="50"/>
  <c r="V70" i="50"/>
  <c r="V71" i="50"/>
  <c r="W68" i="50"/>
  <c r="W69" i="50"/>
  <c r="W70" i="50"/>
  <c r="W71" i="50"/>
  <c r="X71" i="50"/>
  <c r="B71" i="49"/>
  <c r="C71" i="49"/>
  <c r="D71" i="49"/>
  <c r="G71" i="49"/>
  <c r="H71" i="49"/>
  <c r="I71" i="49"/>
  <c r="J71" i="49"/>
  <c r="L71" i="49"/>
  <c r="M71" i="49"/>
  <c r="N71" i="49"/>
  <c r="O71" i="49"/>
  <c r="Q71" i="49"/>
  <c r="R71" i="49"/>
  <c r="S71" i="49"/>
  <c r="T71" i="49"/>
  <c r="V71" i="49"/>
  <c r="W71" i="49"/>
  <c r="X71" i="49"/>
  <c r="Y71" i="49"/>
  <c r="AA71" i="49"/>
  <c r="AB71" i="49"/>
  <c r="AC71" i="49"/>
  <c r="AD71" i="49"/>
  <c r="B67" i="48"/>
  <c r="B90" i="48" s="1"/>
  <c r="C67" i="48"/>
  <c r="C90" i="48" s="1"/>
  <c r="D67" i="48"/>
  <c r="D90" i="48" s="1"/>
  <c r="E67" i="48"/>
  <c r="E90" i="48" s="1"/>
  <c r="G67" i="48"/>
  <c r="G90" i="48" s="1"/>
  <c r="H67" i="48"/>
  <c r="H90" i="48" s="1"/>
  <c r="I67" i="48"/>
  <c r="I90" i="48" s="1"/>
  <c r="P92" i="53" l="1"/>
  <c r="H83" i="53"/>
  <c r="J93" i="53"/>
  <c r="B80" i="53"/>
  <c r="B84" i="53"/>
  <c r="B86" i="53"/>
  <c r="B92" i="53"/>
  <c r="D88" i="53"/>
  <c r="D91" i="53"/>
  <c r="D92" i="53"/>
  <c r="D94" i="53"/>
  <c r="P83" i="53"/>
  <c r="T64" i="53"/>
  <c r="I89" i="53"/>
  <c r="K83" i="53"/>
  <c r="E84" i="53"/>
  <c r="C94" i="53"/>
  <c r="L66" i="53"/>
  <c r="F67" i="53"/>
  <c r="T70" i="53"/>
  <c r="T100" i="53" s="1"/>
  <c r="F64" i="53"/>
  <c r="K89" i="53"/>
  <c r="H80" i="53"/>
  <c r="B83" i="53"/>
  <c r="N87" i="53"/>
  <c r="B89" i="53"/>
  <c r="N93" i="53"/>
  <c r="B95" i="53"/>
  <c r="O82" i="53"/>
  <c r="U67" i="53"/>
  <c r="J84" i="53"/>
  <c r="D85" i="53"/>
  <c r="D87" i="53"/>
  <c r="P87" i="53"/>
  <c r="D89" i="53"/>
  <c r="D93" i="53"/>
  <c r="P95" i="53"/>
  <c r="E80" i="53"/>
  <c r="E81" i="53"/>
  <c r="K92" i="53"/>
  <c r="N90" i="53"/>
  <c r="N84" i="53"/>
  <c r="P80" i="53"/>
  <c r="P86" i="53"/>
  <c r="Q81" i="53"/>
  <c r="Q82" i="53"/>
  <c r="Q86" i="53"/>
  <c r="Q88" i="53"/>
  <c r="Q92" i="53"/>
  <c r="P89" i="53"/>
  <c r="L64" i="53"/>
  <c r="L58" i="53"/>
  <c r="I86" i="53"/>
  <c r="I92" i="53"/>
  <c r="K82" i="53"/>
  <c r="K88" i="53"/>
  <c r="L57" i="53"/>
  <c r="J67" i="48"/>
  <c r="J90" i="48" s="1"/>
  <c r="O80" i="53"/>
  <c r="O83" i="53"/>
  <c r="O86" i="53"/>
  <c r="O89" i="53"/>
  <c r="V71" i="53"/>
  <c r="V96" i="53" s="1"/>
  <c r="T55" i="53"/>
  <c r="T58" i="53"/>
  <c r="V62" i="53"/>
  <c r="P91" i="53"/>
  <c r="R55" i="53"/>
  <c r="P90" i="53"/>
  <c r="U55" i="53"/>
  <c r="U57" i="53"/>
  <c r="V66" i="53"/>
  <c r="P93" i="53"/>
  <c r="P94" i="53"/>
  <c r="P88" i="53"/>
  <c r="N80" i="53"/>
  <c r="N83" i="53"/>
  <c r="V67" i="53"/>
  <c r="I93" i="53"/>
  <c r="I94" i="53"/>
  <c r="I83" i="53"/>
  <c r="H87" i="53"/>
  <c r="U58" i="53"/>
  <c r="T61" i="53"/>
  <c r="I87" i="53"/>
  <c r="L69" i="53"/>
  <c r="L70" i="53"/>
  <c r="L100" i="53" s="1"/>
  <c r="I95" i="53"/>
  <c r="L61" i="53"/>
  <c r="I90" i="53"/>
  <c r="H81" i="53"/>
  <c r="V59" i="53"/>
  <c r="V60" i="53"/>
  <c r="L63" i="53"/>
  <c r="J89" i="53"/>
  <c r="T66" i="53"/>
  <c r="J90" i="53"/>
  <c r="H84" i="53"/>
  <c r="X31" i="53"/>
  <c r="J82" i="53"/>
  <c r="L67" i="53"/>
  <c r="J92" i="53"/>
  <c r="V56" i="53"/>
  <c r="J85" i="53"/>
  <c r="I88" i="53"/>
  <c r="H90" i="53"/>
  <c r="J87" i="53"/>
  <c r="I80" i="53"/>
  <c r="I91" i="53"/>
  <c r="H93" i="53"/>
  <c r="C84" i="53"/>
  <c r="V65" i="53"/>
  <c r="V70" i="53"/>
  <c r="V100" i="53" s="1"/>
  <c r="U70" i="53"/>
  <c r="U100" i="53" s="1"/>
  <c r="X40" i="53"/>
  <c r="C85" i="53"/>
  <c r="V63" i="53"/>
  <c r="D90" i="53"/>
  <c r="F70" i="53"/>
  <c r="F100" i="53" s="1"/>
  <c r="D81" i="53"/>
  <c r="V64" i="53"/>
  <c r="C91" i="53"/>
  <c r="V68" i="53"/>
  <c r="V57" i="53"/>
  <c r="X37" i="53"/>
  <c r="X43" i="53"/>
  <c r="C88" i="53"/>
  <c r="U64" i="53"/>
  <c r="T67" i="53"/>
  <c r="V69" i="53"/>
  <c r="Q85" i="53"/>
  <c r="R68" i="53"/>
  <c r="Q91" i="53"/>
  <c r="X39" i="53"/>
  <c r="Q89" i="53"/>
  <c r="Q94" i="53"/>
  <c r="L55" i="53"/>
  <c r="K86" i="53"/>
  <c r="K85" i="53"/>
  <c r="K91" i="53"/>
  <c r="K94" i="53"/>
  <c r="X33" i="53"/>
  <c r="K80" i="53"/>
  <c r="X46" i="53"/>
  <c r="W63" i="53"/>
  <c r="W60" i="53"/>
  <c r="E89" i="53"/>
  <c r="E92" i="53"/>
  <c r="E95" i="53"/>
  <c r="X32" i="53"/>
  <c r="E90" i="53"/>
  <c r="E93" i="53"/>
  <c r="X45" i="53"/>
  <c r="X34" i="53"/>
  <c r="X36" i="53"/>
  <c r="X42" i="53"/>
  <c r="E83" i="53"/>
  <c r="X38" i="53"/>
  <c r="L60" i="53"/>
  <c r="W61" i="53"/>
  <c r="E85" i="53"/>
  <c r="E86" i="53"/>
  <c r="B87" i="53"/>
  <c r="F63" i="53"/>
  <c r="Q90" i="53"/>
  <c r="B93" i="53"/>
  <c r="F69" i="53"/>
  <c r="Q93" i="53"/>
  <c r="X35" i="53"/>
  <c r="F56" i="53"/>
  <c r="T56" i="53"/>
  <c r="J80" i="53"/>
  <c r="R56" i="53"/>
  <c r="K81" i="53"/>
  <c r="T57" i="53"/>
  <c r="V58" i="53"/>
  <c r="R58" i="53"/>
  <c r="D83" i="53"/>
  <c r="W59" i="53"/>
  <c r="F60" i="53"/>
  <c r="R60" i="53"/>
  <c r="F61" i="53"/>
  <c r="N85" i="53"/>
  <c r="U61" i="53"/>
  <c r="L62" i="53"/>
  <c r="C87" i="53"/>
  <c r="K87" i="53"/>
  <c r="T63" i="53"/>
  <c r="W64" i="53"/>
  <c r="E88" i="53"/>
  <c r="T65" i="53"/>
  <c r="L65" i="53"/>
  <c r="C90" i="53"/>
  <c r="K90" i="53"/>
  <c r="W67" i="53"/>
  <c r="E91" i="53"/>
  <c r="T68" i="53"/>
  <c r="L68" i="53"/>
  <c r="C93" i="53"/>
  <c r="K93" i="53"/>
  <c r="T69" i="53"/>
  <c r="W70" i="53"/>
  <c r="W100" i="53" s="1"/>
  <c r="E94" i="53"/>
  <c r="T71" i="53"/>
  <c r="T96" i="53" s="1"/>
  <c r="L71" i="53"/>
  <c r="L96" i="53" s="1"/>
  <c r="J81" i="53"/>
  <c r="H86" i="53"/>
  <c r="E87" i="53"/>
  <c r="O92" i="53"/>
  <c r="J94" i="53"/>
  <c r="H95" i="53"/>
  <c r="N94" i="53"/>
  <c r="R70" i="53"/>
  <c r="R100" i="53" s="1"/>
  <c r="Q95" i="53"/>
  <c r="C82" i="53"/>
  <c r="X47" i="53"/>
  <c r="V55" i="53"/>
  <c r="D80" i="53"/>
  <c r="W56" i="53"/>
  <c r="F57" i="53"/>
  <c r="R57" i="53"/>
  <c r="F58" i="53"/>
  <c r="N82" i="53"/>
  <c r="L59" i="53"/>
  <c r="I84" i="53"/>
  <c r="P84" i="53"/>
  <c r="B85" i="53"/>
  <c r="I85" i="53"/>
  <c r="P85" i="53"/>
  <c r="F62" i="53"/>
  <c r="T62" i="53"/>
  <c r="J86" i="53"/>
  <c r="R62" i="53"/>
  <c r="H88" i="53"/>
  <c r="O88" i="53"/>
  <c r="R65" i="53"/>
  <c r="W66" i="53"/>
  <c r="H91" i="53"/>
  <c r="O91" i="53"/>
  <c r="W69" i="53"/>
  <c r="H94" i="53"/>
  <c r="O94" i="53"/>
  <c r="J95" i="53"/>
  <c r="R71" i="53"/>
  <c r="R96" i="53" s="1"/>
  <c r="N81" i="53"/>
  <c r="D82" i="53"/>
  <c r="J88" i="53"/>
  <c r="H89" i="53"/>
  <c r="O95" i="53"/>
  <c r="U56" i="53"/>
  <c r="C80" i="53"/>
  <c r="O85" i="53"/>
  <c r="N91" i="53"/>
  <c r="R67" i="53"/>
  <c r="Q83" i="53"/>
  <c r="Q84" i="53"/>
  <c r="U62" i="53"/>
  <c r="C86" i="53"/>
  <c r="R63" i="53"/>
  <c r="O87" i="53"/>
  <c r="B88" i="53"/>
  <c r="U65" i="53"/>
  <c r="F65" i="53"/>
  <c r="C89" i="53"/>
  <c r="B91" i="53"/>
  <c r="U68" i="53"/>
  <c r="F68" i="53"/>
  <c r="C92" i="53"/>
  <c r="R69" i="53"/>
  <c r="O93" i="53"/>
  <c r="B94" i="53"/>
  <c r="U71" i="53"/>
  <c r="U96" i="53" s="1"/>
  <c r="F71" i="53"/>
  <c r="F96" i="53" s="1"/>
  <c r="C95" i="53"/>
  <c r="K95" i="53"/>
  <c r="C81" i="53"/>
  <c r="H82" i="53"/>
  <c r="W58" i="53"/>
  <c r="E82" i="53"/>
  <c r="O84" i="53"/>
  <c r="H85" i="53"/>
  <c r="N88" i="53"/>
  <c r="R64" i="53"/>
  <c r="X44" i="53"/>
  <c r="W55" i="53"/>
  <c r="O81" i="53"/>
  <c r="W57" i="53"/>
  <c r="R66" i="53"/>
  <c r="O90" i="53"/>
  <c r="X41" i="53"/>
  <c r="F55" i="53"/>
  <c r="L56" i="53"/>
  <c r="B81" i="53"/>
  <c r="I81" i="53"/>
  <c r="P81" i="53"/>
  <c r="B82" i="53"/>
  <c r="I82" i="53"/>
  <c r="P82" i="53"/>
  <c r="F59" i="53"/>
  <c r="T59" i="53"/>
  <c r="J83" i="53"/>
  <c r="R59" i="53"/>
  <c r="D84" i="53"/>
  <c r="K84" i="53"/>
  <c r="T60" i="53"/>
  <c r="V61" i="53"/>
  <c r="R61" i="53"/>
  <c r="D86" i="53"/>
  <c r="N86" i="53"/>
  <c r="N89" i="53"/>
  <c r="N92" i="53"/>
  <c r="D95" i="53"/>
  <c r="N95" i="53"/>
  <c r="J91" i="53"/>
  <c r="H92" i="53"/>
  <c r="Q80" i="53"/>
  <c r="U59" i="53"/>
  <c r="C83" i="53"/>
  <c r="U60" i="53"/>
  <c r="Q87" i="53"/>
  <c r="B90" i="53"/>
  <c r="F66" i="53"/>
  <c r="W62" i="53"/>
  <c r="U63" i="53"/>
  <c r="W65" i="53"/>
  <c r="U66" i="53"/>
  <c r="W68" i="53"/>
  <c r="U69" i="53"/>
  <c r="W71" i="53"/>
  <c r="W96" i="53" s="1"/>
  <c r="R47" i="52"/>
  <c r="R46" i="52"/>
  <c r="R45" i="52"/>
  <c r="R44" i="52"/>
  <c r="R43" i="52"/>
  <c r="R42" i="52"/>
  <c r="R41" i="52"/>
  <c r="R40" i="52"/>
  <c r="R39" i="52"/>
  <c r="R38" i="52"/>
  <c r="R37" i="52"/>
  <c r="R36" i="52"/>
  <c r="R35" i="52"/>
  <c r="R34" i="52"/>
  <c r="R33" i="52"/>
  <c r="R32" i="52"/>
  <c r="R31" i="52"/>
  <c r="Q71" i="52"/>
  <c r="Q96" i="52" s="1"/>
  <c r="Q70" i="52"/>
  <c r="Q100" i="52" s="1"/>
  <c r="Q69" i="52"/>
  <c r="L44" i="52"/>
  <c r="W43" i="52"/>
  <c r="K66" i="52"/>
  <c r="L38" i="52"/>
  <c r="K61" i="52"/>
  <c r="L36" i="52"/>
  <c r="L32" i="52"/>
  <c r="K55" i="52"/>
  <c r="L47" i="52"/>
  <c r="L46" i="52"/>
  <c r="L45" i="52"/>
  <c r="L41" i="52"/>
  <c r="L40" i="52"/>
  <c r="L39" i="52"/>
  <c r="L35" i="52"/>
  <c r="L34" i="52"/>
  <c r="L33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C71" i="52"/>
  <c r="C96" i="52" s="1"/>
  <c r="P71" i="52"/>
  <c r="P96" i="52" s="1"/>
  <c r="O71" i="52"/>
  <c r="O96" i="52" s="1"/>
  <c r="N71" i="52"/>
  <c r="N96" i="52" s="1"/>
  <c r="K71" i="52"/>
  <c r="K96" i="52" s="1"/>
  <c r="J71" i="52"/>
  <c r="J96" i="52" s="1"/>
  <c r="I71" i="52"/>
  <c r="I96" i="52" s="1"/>
  <c r="H71" i="52"/>
  <c r="H96" i="52" s="1"/>
  <c r="E71" i="52"/>
  <c r="E96" i="52" s="1"/>
  <c r="D71" i="52"/>
  <c r="D96" i="52" s="1"/>
  <c r="B71" i="52"/>
  <c r="B96" i="52" s="1"/>
  <c r="V47" i="52"/>
  <c r="U47" i="52"/>
  <c r="T47" i="52"/>
  <c r="T32" i="52"/>
  <c r="T33" i="52"/>
  <c r="T34" i="52"/>
  <c r="T35" i="52"/>
  <c r="T36" i="52"/>
  <c r="T37" i="52"/>
  <c r="T38" i="52"/>
  <c r="T39" i="52"/>
  <c r="T40" i="52"/>
  <c r="T41" i="52"/>
  <c r="T42" i="52"/>
  <c r="T43" i="52"/>
  <c r="T44" i="52"/>
  <c r="T45" i="52"/>
  <c r="T46" i="52"/>
  <c r="P70" i="52"/>
  <c r="O70" i="52"/>
  <c r="O100" i="52" s="1"/>
  <c r="N70" i="52"/>
  <c r="N100" i="52" s="1"/>
  <c r="K70" i="52"/>
  <c r="K100" i="52" s="1"/>
  <c r="J70" i="52"/>
  <c r="J100" i="52" s="1"/>
  <c r="I70" i="52"/>
  <c r="I100" i="52" s="1"/>
  <c r="H70" i="52"/>
  <c r="H100" i="52" s="1"/>
  <c r="E70" i="52"/>
  <c r="E100" i="52" s="1"/>
  <c r="D70" i="52"/>
  <c r="D100" i="52" s="1"/>
  <c r="C70" i="52"/>
  <c r="C100" i="52" s="1"/>
  <c r="B70" i="52"/>
  <c r="P69" i="52"/>
  <c r="O69" i="52"/>
  <c r="N69" i="52"/>
  <c r="K69" i="52"/>
  <c r="J69" i="52"/>
  <c r="I69" i="52"/>
  <c r="H69" i="52"/>
  <c r="E69" i="52"/>
  <c r="D69" i="52"/>
  <c r="C69" i="52"/>
  <c r="B69" i="52"/>
  <c r="Q68" i="52"/>
  <c r="P68" i="52"/>
  <c r="O68" i="52"/>
  <c r="N68" i="52"/>
  <c r="J68" i="52"/>
  <c r="I68" i="52"/>
  <c r="H68" i="52"/>
  <c r="E68" i="52"/>
  <c r="D68" i="52"/>
  <c r="C68" i="52"/>
  <c r="B68" i="52"/>
  <c r="Q67" i="52"/>
  <c r="P67" i="52"/>
  <c r="O67" i="52"/>
  <c r="N67" i="52"/>
  <c r="J67" i="52"/>
  <c r="I67" i="52"/>
  <c r="H67" i="52"/>
  <c r="E67" i="52"/>
  <c r="D67" i="52"/>
  <c r="C67" i="52"/>
  <c r="B67" i="52"/>
  <c r="Q66" i="52"/>
  <c r="P66" i="52"/>
  <c r="O66" i="52"/>
  <c r="N66" i="52"/>
  <c r="J66" i="52"/>
  <c r="I66" i="52"/>
  <c r="H66" i="52"/>
  <c r="E66" i="52"/>
  <c r="D66" i="52"/>
  <c r="C66" i="52"/>
  <c r="B66" i="52"/>
  <c r="Q65" i="52"/>
  <c r="P65" i="52"/>
  <c r="O65" i="52"/>
  <c r="N65" i="52"/>
  <c r="K65" i="52"/>
  <c r="J65" i="52"/>
  <c r="I65" i="52"/>
  <c r="H65" i="52"/>
  <c r="E65" i="52"/>
  <c r="D65" i="52"/>
  <c r="C65" i="52"/>
  <c r="B65" i="52"/>
  <c r="Q64" i="52"/>
  <c r="P64" i="52"/>
  <c r="O64" i="52"/>
  <c r="N64" i="52"/>
  <c r="K64" i="52"/>
  <c r="J64" i="52"/>
  <c r="I64" i="52"/>
  <c r="H64" i="52"/>
  <c r="E64" i="52"/>
  <c r="D64" i="52"/>
  <c r="C64" i="52"/>
  <c r="B64" i="52"/>
  <c r="Q63" i="52"/>
  <c r="P63" i="52"/>
  <c r="O63" i="52"/>
  <c r="N63" i="52"/>
  <c r="K63" i="52"/>
  <c r="J63" i="52"/>
  <c r="I63" i="52"/>
  <c r="H63" i="52"/>
  <c r="E63" i="52"/>
  <c r="D63" i="52"/>
  <c r="C63" i="52"/>
  <c r="B63" i="52"/>
  <c r="Q62" i="52"/>
  <c r="P62" i="52"/>
  <c r="O62" i="52"/>
  <c r="N62" i="52"/>
  <c r="J62" i="52"/>
  <c r="I62" i="52"/>
  <c r="H62" i="52"/>
  <c r="E62" i="52"/>
  <c r="D62" i="52"/>
  <c r="C62" i="52"/>
  <c r="B62" i="52"/>
  <c r="Q61" i="52"/>
  <c r="P61" i="52"/>
  <c r="O61" i="52"/>
  <c r="N61" i="52"/>
  <c r="J61" i="52"/>
  <c r="I61" i="52"/>
  <c r="H61" i="52"/>
  <c r="E61" i="52"/>
  <c r="D61" i="52"/>
  <c r="C61" i="52"/>
  <c r="B61" i="52"/>
  <c r="Q60" i="52"/>
  <c r="P60" i="52"/>
  <c r="O60" i="52"/>
  <c r="N60" i="52"/>
  <c r="J60" i="52"/>
  <c r="I60" i="52"/>
  <c r="H60" i="52"/>
  <c r="E60" i="52"/>
  <c r="D60" i="52"/>
  <c r="C60" i="52"/>
  <c r="B60" i="52"/>
  <c r="Q59" i="52"/>
  <c r="P59" i="52"/>
  <c r="O59" i="52"/>
  <c r="N59" i="52"/>
  <c r="K59" i="52"/>
  <c r="J59" i="52"/>
  <c r="I59" i="52"/>
  <c r="H59" i="52"/>
  <c r="E59" i="52"/>
  <c r="D59" i="52"/>
  <c r="C59" i="52"/>
  <c r="B59" i="52"/>
  <c r="Q58" i="52"/>
  <c r="P58" i="52"/>
  <c r="O58" i="52"/>
  <c r="N58" i="52"/>
  <c r="K58" i="52"/>
  <c r="J58" i="52"/>
  <c r="I58" i="52"/>
  <c r="H58" i="52"/>
  <c r="E58" i="52"/>
  <c r="D58" i="52"/>
  <c r="C58" i="52"/>
  <c r="B58" i="52"/>
  <c r="Q57" i="52"/>
  <c r="P57" i="52"/>
  <c r="O57" i="52"/>
  <c r="N57" i="52"/>
  <c r="K57" i="52"/>
  <c r="J57" i="52"/>
  <c r="I57" i="52"/>
  <c r="H57" i="52"/>
  <c r="E57" i="52"/>
  <c r="D57" i="52"/>
  <c r="C57" i="52"/>
  <c r="B57" i="52"/>
  <c r="Q56" i="52"/>
  <c r="P56" i="52"/>
  <c r="O56" i="52"/>
  <c r="N56" i="52"/>
  <c r="J56" i="52"/>
  <c r="I56" i="52"/>
  <c r="H56" i="52"/>
  <c r="E56" i="52"/>
  <c r="D56" i="52"/>
  <c r="C56" i="52"/>
  <c r="B56" i="52"/>
  <c r="P55" i="52"/>
  <c r="O55" i="52"/>
  <c r="N55" i="52"/>
  <c r="J55" i="52"/>
  <c r="I55" i="52"/>
  <c r="H55" i="52"/>
  <c r="E55" i="52"/>
  <c r="D55" i="52"/>
  <c r="C55" i="52"/>
  <c r="B55" i="52"/>
  <c r="W46" i="52"/>
  <c r="V46" i="52"/>
  <c r="U46" i="52"/>
  <c r="V45" i="52"/>
  <c r="U45" i="52"/>
  <c r="W44" i="52"/>
  <c r="V44" i="52"/>
  <c r="U44" i="52"/>
  <c r="V43" i="52"/>
  <c r="U43" i="52"/>
  <c r="V42" i="52"/>
  <c r="U42" i="52"/>
  <c r="W41" i="52"/>
  <c r="V41" i="52"/>
  <c r="U41" i="52"/>
  <c r="W40" i="52"/>
  <c r="V40" i="52"/>
  <c r="U40" i="52"/>
  <c r="W39" i="52"/>
  <c r="V39" i="52"/>
  <c r="U39" i="52"/>
  <c r="W38" i="52"/>
  <c r="V38" i="52"/>
  <c r="U38" i="52"/>
  <c r="V37" i="52"/>
  <c r="U37" i="52"/>
  <c r="W36" i="52"/>
  <c r="V36" i="52"/>
  <c r="U36" i="52"/>
  <c r="W35" i="52"/>
  <c r="V35" i="52"/>
  <c r="U35" i="52"/>
  <c r="W34" i="52"/>
  <c r="V34" i="52"/>
  <c r="U34" i="52"/>
  <c r="W33" i="52"/>
  <c r="V33" i="52"/>
  <c r="U33" i="52"/>
  <c r="W32" i="52"/>
  <c r="V32" i="52"/>
  <c r="U32" i="52"/>
  <c r="V31" i="52"/>
  <c r="U31" i="52"/>
  <c r="T31" i="52"/>
  <c r="G66" i="48"/>
  <c r="G94" i="48" s="1"/>
  <c r="H66" i="48"/>
  <c r="H94" i="48" s="1"/>
  <c r="I66" i="48"/>
  <c r="I94" i="48" s="1"/>
  <c r="B53" i="48"/>
  <c r="C53" i="48"/>
  <c r="D53" i="48"/>
  <c r="B54" i="48"/>
  <c r="C54" i="48"/>
  <c r="D54" i="48"/>
  <c r="B55" i="48"/>
  <c r="C55" i="48"/>
  <c r="D55" i="48"/>
  <c r="B56" i="48"/>
  <c r="C56" i="48"/>
  <c r="D56" i="48"/>
  <c r="B57" i="48"/>
  <c r="C57" i="48"/>
  <c r="D57" i="48"/>
  <c r="B58" i="48"/>
  <c r="C58" i="48"/>
  <c r="D58" i="48"/>
  <c r="B59" i="48"/>
  <c r="C59" i="48"/>
  <c r="D59" i="48"/>
  <c r="B60" i="48"/>
  <c r="C60" i="48"/>
  <c r="D60" i="48"/>
  <c r="B61" i="48"/>
  <c r="C61" i="48"/>
  <c r="D61" i="48"/>
  <c r="B62" i="48"/>
  <c r="C62" i="48"/>
  <c r="D62" i="48"/>
  <c r="B63" i="48"/>
  <c r="C63" i="48"/>
  <c r="D63" i="48"/>
  <c r="B64" i="48"/>
  <c r="C64" i="48"/>
  <c r="D64" i="48"/>
  <c r="B65" i="48"/>
  <c r="C65" i="48"/>
  <c r="D65" i="48"/>
  <c r="B66" i="48"/>
  <c r="B94" i="48" s="1"/>
  <c r="C66" i="48"/>
  <c r="C94" i="48" s="1"/>
  <c r="D66" i="48"/>
  <c r="D94" i="48" s="1"/>
  <c r="E66" i="48"/>
  <c r="E94" i="48" s="1"/>
  <c r="E89" i="48" l="1"/>
  <c r="C89" i="48"/>
  <c r="D89" i="48"/>
  <c r="B89" i="48"/>
  <c r="L89" i="53"/>
  <c r="R80" i="53"/>
  <c r="G89" i="48"/>
  <c r="H89" i="48"/>
  <c r="I89" i="48"/>
  <c r="L91" i="53"/>
  <c r="L86" i="53"/>
  <c r="U91" i="53"/>
  <c r="U92" i="53"/>
  <c r="L80" i="53"/>
  <c r="F89" i="53"/>
  <c r="L88" i="53"/>
  <c r="L83" i="53"/>
  <c r="L81" i="53"/>
  <c r="W86" i="53"/>
  <c r="U93" i="53"/>
  <c r="X67" i="53"/>
  <c r="U82" i="53"/>
  <c r="U80" i="53"/>
  <c r="L94" i="53"/>
  <c r="F92" i="53"/>
  <c r="F81" i="53"/>
  <c r="W92" i="53"/>
  <c r="L92" i="53"/>
  <c r="F94" i="53"/>
  <c r="V95" i="53"/>
  <c r="L82" i="53"/>
  <c r="W90" i="53"/>
  <c r="U88" i="53"/>
  <c r="V91" i="53"/>
  <c r="W84" i="53"/>
  <c r="V87" i="53"/>
  <c r="U83" i="53"/>
  <c r="V94" i="53"/>
  <c r="V88" i="53"/>
  <c r="R81" i="53"/>
  <c r="V80" i="53"/>
  <c r="R87" i="53"/>
  <c r="T91" i="53"/>
  <c r="V92" i="53"/>
  <c r="V89" i="53"/>
  <c r="R84" i="53"/>
  <c r="V84" i="53"/>
  <c r="R89" i="53"/>
  <c r="L87" i="53"/>
  <c r="U89" i="53"/>
  <c r="V85" i="53"/>
  <c r="U81" i="53"/>
  <c r="V93" i="53"/>
  <c r="V81" i="53"/>
  <c r="U86" i="53"/>
  <c r="F90" i="53"/>
  <c r="X55" i="53"/>
  <c r="U87" i="53"/>
  <c r="F83" i="53"/>
  <c r="F85" i="53"/>
  <c r="V82" i="53"/>
  <c r="V90" i="53"/>
  <c r="R93" i="53"/>
  <c r="R88" i="53"/>
  <c r="R94" i="53"/>
  <c r="W88" i="53"/>
  <c r="W81" i="53"/>
  <c r="R91" i="53"/>
  <c r="R82" i="53"/>
  <c r="L93" i="53"/>
  <c r="W85" i="53"/>
  <c r="W94" i="53"/>
  <c r="F80" i="53"/>
  <c r="W80" i="53"/>
  <c r="W89" i="53"/>
  <c r="X60" i="53"/>
  <c r="T84" i="53"/>
  <c r="T86" i="53"/>
  <c r="X62" i="53"/>
  <c r="X56" i="53"/>
  <c r="T80" i="53"/>
  <c r="U95" i="53"/>
  <c r="F86" i="53"/>
  <c r="X69" i="53"/>
  <c r="T93" i="53"/>
  <c r="X57" i="53"/>
  <c r="T81" i="53"/>
  <c r="X66" i="53"/>
  <c r="U84" i="53"/>
  <c r="X59" i="53"/>
  <c r="T83" i="53"/>
  <c r="R90" i="53"/>
  <c r="W82" i="53"/>
  <c r="T92" i="53"/>
  <c r="X68" i="53"/>
  <c r="V83" i="53"/>
  <c r="W87" i="53"/>
  <c r="L95" i="53"/>
  <c r="X63" i="53"/>
  <c r="T87" i="53"/>
  <c r="F87" i="53"/>
  <c r="U90" i="53"/>
  <c r="R83" i="53"/>
  <c r="T82" i="53"/>
  <c r="R95" i="53"/>
  <c r="W93" i="53"/>
  <c r="F82" i="53"/>
  <c r="U94" i="53"/>
  <c r="W91" i="53"/>
  <c r="F84" i="53"/>
  <c r="X70" i="53"/>
  <c r="X100" i="53" s="1"/>
  <c r="X64" i="53"/>
  <c r="V86" i="53"/>
  <c r="R92" i="53"/>
  <c r="W95" i="53"/>
  <c r="F95" i="53"/>
  <c r="T95" i="53"/>
  <c r="X71" i="53"/>
  <c r="X96" i="53" s="1"/>
  <c r="T89" i="53"/>
  <c r="X65" i="53"/>
  <c r="L84" i="53"/>
  <c r="T90" i="53"/>
  <c r="T85" i="53"/>
  <c r="R85" i="53"/>
  <c r="F91" i="53"/>
  <c r="F88" i="53"/>
  <c r="R86" i="53"/>
  <c r="U85" i="53"/>
  <c r="X61" i="53"/>
  <c r="W83" i="53"/>
  <c r="F93" i="53"/>
  <c r="L85" i="53"/>
  <c r="T94" i="53"/>
  <c r="T88" i="53"/>
  <c r="X58" i="53"/>
  <c r="L90" i="53"/>
  <c r="J95" i="52"/>
  <c r="H83" i="52"/>
  <c r="H95" i="52"/>
  <c r="D83" i="52"/>
  <c r="C90" i="52"/>
  <c r="B85" i="52"/>
  <c r="B95" i="52"/>
  <c r="F71" i="52"/>
  <c r="F96" i="52" s="1"/>
  <c r="B80" i="52"/>
  <c r="C95" i="52"/>
  <c r="X39" i="52"/>
  <c r="D95" i="52"/>
  <c r="U71" i="52"/>
  <c r="U96" i="52" s="1"/>
  <c r="H89" i="52"/>
  <c r="E90" i="52"/>
  <c r="H84" i="52"/>
  <c r="H93" i="52"/>
  <c r="J83" i="52"/>
  <c r="J93" i="52"/>
  <c r="T71" i="52"/>
  <c r="T96" i="52" s="1"/>
  <c r="I95" i="52"/>
  <c r="H87" i="52"/>
  <c r="Q85" i="52"/>
  <c r="V71" i="52"/>
  <c r="V96" i="52" s="1"/>
  <c r="U58" i="52"/>
  <c r="V58" i="52"/>
  <c r="R58" i="52"/>
  <c r="N84" i="52"/>
  <c r="O95" i="52"/>
  <c r="P95" i="52"/>
  <c r="Q83" i="52"/>
  <c r="Q92" i="52"/>
  <c r="N95" i="52"/>
  <c r="Q81" i="52"/>
  <c r="T59" i="52"/>
  <c r="N86" i="52"/>
  <c r="O87" i="52"/>
  <c r="O89" i="52"/>
  <c r="O85" i="52"/>
  <c r="Q90" i="52"/>
  <c r="T63" i="52"/>
  <c r="T65" i="52"/>
  <c r="N92" i="52"/>
  <c r="O92" i="52"/>
  <c r="Q87" i="52"/>
  <c r="P82" i="52"/>
  <c r="P92" i="52"/>
  <c r="W47" i="52"/>
  <c r="X47" i="52" s="1"/>
  <c r="Q95" i="52"/>
  <c r="W45" i="52"/>
  <c r="X45" i="52" s="1"/>
  <c r="Q94" i="52"/>
  <c r="K90" i="52"/>
  <c r="K95" i="52"/>
  <c r="W71" i="52"/>
  <c r="W96" i="52" s="1"/>
  <c r="W42" i="52"/>
  <c r="X42" i="52" s="1"/>
  <c r="L31" i="52"/>
  <c r="L37" i="52"/>
  <c r="L43" i="52"/>
  <c r="L42" i="52"/>
  <c r="W31" i="52"/>
  <c r="X31" i="52" s="1"/>
  <c r="W37" i="52"/>
  <c r="X37" i="52" s="1"/>
  <c r="K56" i="52"/>
  <c r="K80" i="52" s="1"/>
  <c r="K82" i="52"/>
  <c r="K60" i="52"/>
  <c r="K84" i="52" s="1"/>
  <c r="K62" i="52"/>
  <c r="K86" i="52" s="1"/>
  <c r="K89" i="52"/>
  <c r="K67" i="52"/>
  <c r="W67" i="52" s="1"/>
  <c r="K68" i="52"/>
  <c r="W68" i="52" s="1"/>
  <c r="L71" i="52"/>
  <c r="E95" i="52"/>
  <c r="R71" i="52"/>
  <c r="R96" i="52" s="1"/>
  <c r="U55" i="52"/>
  <c r="O80" i="52"/>
  <c r="R70" i="52"/>
  <c r="R100" i="52" s="1"/>
  <c r="O91" i="52"/>
  <c r="P83" i="52"/>
  <c r="P87" i="52"/>
  <c r="P90" i="52"/>
  <c r="U59" i="52"/>
  <c r="I84" i="52"/>
  <c r="I86" i="52"/>
  <c r="U63" i="52"/>
  <c r="I88" i="52"/>
  <c r="I90" i="52"/>
  <c r="U67" i="52"/>
  <c r="J87" i="52"/>
  <c r="L69" i="52"/>
  <c r="J84" i="52"/>
  <c r="L57" i="52"/>
  <c r="T58" i="52"/>
  <c r="T55" i="52"/>
  <c r="Q80" i="52"/>
  <c r="L61" i="52"/>
  <c r="T62" i="52"/>
  <c r="K88" i="52"/>
  <c r="D91" i="52"/>
  <c r="P91" i="52"/>
  <c r="I92" i="52"/>
  <c r="C93" i="52"/>
  <c r="O93" i="52"/>
  <c r="I94" i="52"/>
  <c r="H81" i="52"/>
  <c r="R56" i="52"/>
  <c r="H80" i="52"/>
  <c r="D93" i="52"/>
  <c r="P93" i="52"/>
  <c r="L55" i="52"/>
  <c r="F67" i="52"/>
  <c r="I82" i="52"/>
  <c r="P85" i="52"/>
  <c r="R62" i="52"/>
  <c r="B90" i="52"/>
  <c r="K94" i="52"/>
  <c r="C84" i="52"/>
  <c r="U62" i="52"/>
  <c r="B88" i="52"/>
  <c r="U65" i="52"/>
  <c r="D80" i="52"/>
  <c r="I80" i="52"/>
  <c r="O81" i="52"/>
  <c r="J80" i="52"/>
  <c r="D81" i="52"/>
  <c r="P81" i="52"/>
  <c r="J82" i="52"/>
  <c r="K83" i="52"/>
  <c r="Q84" i="52"/>
  <c r="D88" i="52"/>
  <c r="R64" i="52"/>
  <c r="B92" i="52"/>
  <c r="B94" i="52"/>
  <c r="P94" i="52"/>
  <c r="Q88" i="52"/>
  <c r="P89" i="52"/>
  <c r="O83" i="52"/>
  <c r="I91" i="52"/>
  <c r="C80" i="52"/>
  <c r="F64" i="52"/>
  <c r="X35" i="52"/>
  <c r="X44" i="52"/>
  <c r="D85" i="52"/>
  <c r="D87" i="52"/>
  <c r="F60" i="52"/>
  <c r="D92" i="52"/>
  <c r="X34" i="52"/>
  <c r="C82" i="52"/>
  <c r="T64" i="52"/>
  <c r="F56" i="52"/>
  <c r="C89" i="52"/>
  <c r="B91" i="52"/>
  <c r="B84" i="52"/>
  <c r="D89" i="52"/>
  <c r="C91" i="52"/>
  <c r="B93" i="52"/>
  <c r="C94" i="52"/>
  <c r="V55" i="52"/>
  <c r="B88" i="48"/>
  <c r="J66" i="48"/>
  <c r="J94" i="48" s="1"/>
  <c r="F61" i="52"/>
  <c r="E81" i="52"/>
  <c r="E83" i="52"/>
  <c r="X43" i="52"/>
  <c r="E92" i="52"/>
  <c r="E89" i="52"/>
  <c r="X32" i="52"/>
  <c r="X36" i="52"/>
  <c r="X38" i="52"/>
  <c r="W61" i="52"/>
  <c r="F65" i="52"/>
  <c r="F66" i="52"/>
  <c r="X40" i="52"/>
  <c r="W57" i="52"/>
  <c r="F59" i="52"/>
  <c r="E91" i="52"/>
  <c r="E80" i="52"/>
  <c r="F57" i="52"/>
  <c r="X33" i="52"/>
  <c r="F55" i="52"/>
  <c r="E85" i="52"/>
  <c r="E87" i="52"/>
  <c r="E93" i="52"/>
  <c r="N93" i="52"/>
  <c r="R69" i="52"/>
  <c r="L58" i="52"/>
  <c r="V59" i="52"/>
  <c r="C87" i="52"/>
  <c r="L63" i="52"/>
  <c r="J88" i="52"/>
  <c r="V64" i="52"/>
  <c r="U64" i="52"/>
  <c r="V65" i="52"/>
  <c r="H90" i="52"/>
  <c r="L66" i="52"/>
  <c r="R66" i="52"/>
  <c r="P80" i="52"/>
  <c r="I81" i="52"/>
  <c r="B82" i="52"/>
  <c r="O82" i="52"/>
  <c r="B87" i="52"/>
  <c r="Q89" i="52"/>
  <c r="D94" i="52"/>
  <c r="W55" i="52"/>
  <c r="W59" i="52"/>
  <c r="R60" i="52"/>
  <c r="N87" i="52"/>
  <c r="R63" i="52"/>
  <c r="W65" i="52"/>
  <c r="T66" i="52"/>
  <c r="F68" i="52"/>
  <c r="F69" i="52"/>
  <c r="J81" i="52"/>
  <c r="I83" i="52"/>
  <c r="O84" i="52"/>
  <c r="H85" i="52"/>
  <c r="B89" i="52"/>
  <c r="Q91" i="52"/>
  <c r="E94" i="52"/>
  <c r="N81" i="52"/>
  <c r="R57" i="52"/>
  <c r="W63" i="52"/>
  <c r="T56" i="52"/>
  <c r="W58" i="52"/>
  <c r="C83" i="52"/>
  <c r="L59" i="52"/>
  <c r="T60" i="52"/>
  <c r="L65" i="52"/>
  <c r="J90" i="52"/>
  <c r="V66" i="52"/>
  <c r="U66" i="52"/>
  <c r="V67" i="52"/>
  <c r="H92" i="52"/>
  <c r="R68" i="52"/>
  <c r="D82" i="52"/>
  <c r="P84" i="52"/>
  <c r="I85" i="52"/>
  <c r="B86" i="52"/>
  <c r="O86" i="52"/>
  <c r="N88" i="52"/>
  <c r="Q93" i="52"/>
  <c r="N82" i="52"/>
  <c r="R55" i="52"/>
  <c r="U56" i="52"/>
  <c r="U57" i="52"/>
  <c r="F58" i="52"/>
  <c r="N83" i="52"/>
  <c r="R59" i="52"/>
  <c r="U60" i="52"/>
  <c r="U61" i="52"/>
  <c r="F62" i="52"/>
  <c r="Q86" i="52"/>
  <c r="F63" i="52"/>
  <c r="N89" i="52"/>
  <c r="R65" i="52"/>
  <c r="T67" i="52"/>
  <c r="T68" i="52"/>
  <c r="U69" i="52"/>
  <c r="F70" i="52"/>
  <c r="F100" i="52" s="1"/>
  <c r="E82" i="52"/>
  <c r="D84" i="52"/>
  <c r="J85" i="52"/>
  <c r="C86" i="52"/>
  <c r="P86" i="52"/>
  <c r="I87" i="52"/>
  <c r="O88" i="52"/>
  <c r="N90" i="52"/>
  <c r="N85" i="52"/>
  <c r="R61" i="52"/>
  <c r="V56" i="52"/>
  <c r="V57" i="52"/>
  <c r="H82" i="52"/>
  <c r="Q82" i="52"/>
  <c r="V60" i="52"/>
  <c r="V61" i="52"/>
  <c r="H86" i="52"/>
  <c r="W64" i="52"/>
  <c r="J92" i="52"/>
  <c r="V68" i="52"/>
  <c r="U68" i="52"/>
  <c r="V69" i="52"/>
  <c r="H94" i="52"/>
  <c r="L70" i="52"/>
  <c r="L100" i="52" s="1"/>
  <c r="E84" i="52"/>
  <c r="D86" i="52"/>
  <c r="C88" i="52"/>
  <c r="P88" i="52"/>
  <c r="I89" i="52"/>
  <c r="O90" i="52"/>
  <c r="H91" i="52"/>
  <c r="X41" i="52"/>
  <c r="X46" i="52"/>
  <c r="T57" i="52"/>
  <c r="T61" i="52"/>
  <c r="N91" i="52"/>
  <c r="R67" i="52"/>
  <c r="T69" i="52"/>
  <c r="W69" i="52"/>
  <c r="T70" i="52"/>
  <c r="T100" i="52" s="1"/>
  <c r="B81" i="52"/>
  <c r="E86" i="52"/>
  <c r="J89" i="52"/>
  <c r="N94" i="52"/>
  <c r="C81" i="52"/>
  <c r="C85" i="52"/>
  <c r="J86" i="52"/>
  <c r="V62" i="52"/>
  <c r="V63" i="52"/>
  <c r="H88" i="52"/>
  <c r="L64" i="52"/>
  <c r="W66" i="52"/>
  <c r="J94" i="52"/>
  <c r="V70" i="52"/>
  <c r="V100" i="52" s="1"/>
  <c r="U70" i="52"/>
  <c r="U100" i="52" s="1"/>
  <c r="N80" i="52"/>
  <c r="B83" i="52"/>
  <c r="E88" i="52"/>
  <c r="D90" i="52"/>
  <c r="J91" i="52"/>
  <c r="C92" i="52"/>
  <c r="I93" i="52"/>
  <c r="O94" i="52"/>
  <c r="W70" i="52"/>
  <c r="W100" i="52" s="1"/>
  <c r="AC70" i="49"/>
  <c r="AB70" i="49"/>
  <c r="AA70" i="49"/>
  <c r="X70" i="49"/>
  <c r="W70" i="49"/>
  <c r="V70" i="49"/>
  <c r="S70" i="49"/>
  <c r="R70" i="49"/>
  <c r="Q70" i="49"/>
  <c r="N70" i="49"/>
  <c r="M70" i="49"/>
  <c r="L70" i="49"/>
  <c r="I70" i="49"/>
  <c r="H70" i="49"/>
  <c r="G70" i="49"/>
  <c r="J89" i="48" l="1"/>
  <c r="L96" i="52"/>
  <c r="L95" i="52"/>
  <c r="X91" i="53"/>
  <c r="X92" i="53"/>
  <c r="X80" i="53"/>
  <c r="X85" i="53"/>
  <c r="X94" i="53"/>
  <c r="X88" i="53"/>
  <c r="X83" i="53"/>
  <c r="X86" i="53"/>
  <c r="X87" i="53"/>
  <c r="X81" i="53"/>
  <c r="X89" i="53"/>
  <c r="X93" i="53"/>
  <c r="X95" i="53"/>
  <c r="X90" i="53"/>
  <c r="X82" i="53"/>
  <c r="X84" i="53"/>
  <c r="R80" i="52"/>
  <c r="R81" i="52"/>
  <c r="F95" i="52"/>
  <c r="U95" i="52"/>
  <c r="F81" i="52"/>
  <c r="T95" i="52"/>
  <c r="R83" i="52"/>
  <c r="L67" i="52"/>
  <c r="L56" i="52"/>
  <c r="W56" i="52"/>
  <c r="W80" i="52" s="1"/>
  <c r="L68" i="52"/>
  <c r="K92" i="52"/>
  <c r="X71" i="52"/>
  <c r="X96" i="52" s="1"/>
  <c r="K91" i="52"/>
  <c r="U83" i="52"/>
  <c r="V95" i="52"/>
  <c r="U82" i="52"/>
  <c r="V87" i="52"/>
  <c r="R86" i="52"/>
  <c r="T87" i="52"/>
  <c r="V83" i="52"/>
  <c r="U88" i="52"/>
  <c r="R87" i="52"/>
  <c r="T83" i="52"/>
  <c r="T89" i="52"/>
  <c r="W95" i="52"/>
  <c r="V80" i="52"/>
  <c r="R90" i="52"/>
  <c r="R95" i="52"/>
  <c r="W62" i="52"/>
  <c r="W86" i="52" s="1"/>
  <c r="L82" i="52"/>
  <c r="K81" i="52"/>
  <c r="K93" i="52"/>
  <c r="K87" i="52"/>
  <c r="K85" i="52"/>
  <c r="L60" i="52"/>
  <c r="W60" i="52"/>
  <c r="W84" i="52" s="1"/>
  <c r="L62" i="52"/>
  <c r="W88" i="52"/>
  <c r="F80" i="52"/>
  <c r="V84" i="52"/>
  <c r="U80" i="52"/>
  <c r="U92" i="52"/>
  <c r="U89" i="52"/>
  <c r="V90" i="52"/>
  <c r="U87" i="52"/>
  <c r="U84" i="52"/>
  <c r="T86" i="52"/>
  <c r="R85" i="52"/>
  <c r="R89" i="52"/>
  <c r="T88" i="52"/>
  <c r="F92" i="52"/>
  <c r="F90" i="52"/>
  <c r="U90" i="52"/>
  <c r="L90" i="52"/>
  <c r="V92" i="52"/>
  <c r="U93" i="52"/>
  <c r="V81" i="52"/>
  <c r="U85" i="52"/>
  <c r="V89" i="52"/>
  <c r="F89" i="52"/>
  <c r="F84" i="52"/>
  <c r="F85" i="52"/>
  <c r="X55" i="52"/>
  <c r="F93" i="52"/>
  <c r="W82" i="52"/>
  <c r="W89" i="52"/>
  <c r="F86" i="52"/>
  <c r="W93" i="52"/>
  <c r="F91" i="52"/>
  <c r="T81" i="52"/>
  <c r="X57" i="52"/>
  <c r="T92" i="52"/>
  <c r="X68" i="52"/>
  <c r="T80" i="52"/>
  <c r="T90" i="52"/>
  <c r="X66" i="52"/>
  <c r="V94" i="52"/>
  <c r="U91" i="52"/>
  <c r="X69" i="52"/>
  <c r="T93" i="52"/>
  <c r="X65" i="52"/>
  <c r="U94" i="52"/>
  <c r="F94" i="52"/>
  <c r="T94" i="52"/>
  <c r="X70" i="52"/>
  <c r="X100" i="52" s="1"/>
  <c r="L88" i="52"/>
  <c r="R91" i="52"/>
  <c r="L94" i="52"/>
  <c r="X67" i="52"/>
  <c r="T91" i="52"/>
  <c r="R92" i="52"/>
  <c r="L89" i="52"/>
  <c r="R84" i="52"/>
  <c r="R93" i="52"/>
  <c r="V82" i="52"/>
  <c r="X58" i="52"/>
  <c r="W90" i="52"/>
  <c r="W91" i="52"/>
  <c r="V85" i="52"/>
  <c r="W83" i="52"/>
  <c r="V88" i="52"/>
  <c r="R94" i="52"/>
  <c r="T82" i="52"/>
  <c r="W94" i="52"/>
  <c r="X61" i="52"/>
  <c r="T85" i="52"/>
  <c r="V93" i="52"/>
  <c r="F82" i="52"/>
  <c r="F83" i="52"/>
  <c r="T84" i="52"/>
  <c r="X64" i="52"/>
  <c r="R88" i="52"/>
  <c r="V86" i="52"/>
  <c r="R82" i="52"/>
  <c r="F88" i="52"/>
  <c r="F87" i="52"/>
  <c r="U81" i="52"/>
  <c r="V91" i="52"/>
  <c r="L83" i="52"/>
  <c r="W92" i="52"/>
  <c r="X63" i="52"/>
  <c r="X59" i="52"/>
  <c r="U86" i="52"/>
  <c r="D70" i="49"/>
  <c r="C70" i="49"/>
  <c r="B70" i="49"/>
  <c r="L87" i="52" l="1"/>
  <c r="L84" i="52"/>
  <c r="L80" i="52"/>
  <c r="L91" i="52"/>
  <c r="L92" i="52"/>
  <c r="L93" i="52"/>
  <c r="L81" i="52"/>
  <c r="X56" i="52"/>
  <c r="X81" i="52" s="1"/>
  <c r="W81" i="52"/>
  <c r="L85" i="52"/>
  <c r="X95" i="52"/>
  <c r="W87" i="52"/>
  <c r="X62" i="52"/>
  <c r="X86" i="52" s="1"/>
  <c r="X60" i="52"/>
  <c r="X84" i="52" s="1"/>
  <c r="W85" i="52"/>
  <c r="L86" i="52"/>
  <c r="X82" i="52"/>
  <c r="X92" i="52"/>
  <c r="X88" i="52"/>
  <c r="X89" i="52"/>
  <c r="X83" i="52"/>
  <c r="X93" i="52"/>
  <c r="X90" i="52"/>
  <c r="X94" i="52"/>
  <c r="X91" i="52"/>
  <c r="D88" i="48"/>
  <c r="C88" i="48"/>
  <c r="X70" i="51"/>
  <c r="W70" i="51"/>
  <c r="V70" i="51"/>
  <c r="S70" i="51"/>
  <c r="R70" i="51"/>
  <c r="Q70" i="51"/>
  <c r="N70" i="51"/>
  <c r="M70" i="51"/>
  <c r="L70" i="51"/>
  <c r="I70" i="51"/>
  <c r="H70" i="51"/>
  <c r="G70" i="51"/>
  <c r="D70" i="51"/>
  <c r="C70" i="51"/>
  <c r="B70" i="51"/>
  <c r="X70" i="50"/>
  <c r="T71" i="50" l="1"/>
  <c r="X80" i="52"/>
  <c r="X87" i="52"/>
  <c r="X85" i="52"/>
  <c r="X69" i="51"/>
  <c r="W69" i="51"/>
  <c r="V69" i="51"/>
  <c r="S69" i="51"/>
  <c r="R69" i="51"/>
  <c r="Q69" i="51"/>
  <c r="N69" i="51"/>
  <c r="M69" i="51"/>
  <c r="L69" i="51"/>
  <c r="I69" i="51"/>
  <c r="H69" i="51"/>
  <c r="G69" i="51"/>
  <c r="D69" i="51"/>
  <c r="C69" i="51"/>
  <c r="B69" i="51"/>
  <c r="X68" i="51"/>
  <c r="W68" i="51"/>
  <c r="V68" i="51"/>
  <c r="S68" i="51"/>
  <c r="R68" i="51"/>
  <c r="Q68" i="51"/>
  <c r="N68" i="51"/>
  <c r="M68" i="51"/>
  <c r="L68" i="51"/>
  <c r="I68" i="51"/>
  <c r="H68" i="51"/>
  <c r="G68" i="51"/>
  <c r="D68" i="51"/>
  <c r="C68" i="51"/>
  <c r="B68" i="51"/>
  <c r="X67" i="51"/>
  <c r="W67" i="51"/>
  <c r="V67" i="51"/>
  <c r="S67" i="51"/>
  <c r="R67" i="51"/>
  <c r="Q67" i="51"/>
  <c r="N67" i="51"/>
  <c r="M67" i="51"/>
  <c r="L67" i="51"/>
  <c r="I67" i="51"/>
  <c r="H67" i="51"/>
  <c r="G67" i="51"/>
  <c r="D67" i="51"/>
  <c r="C67" i="51"/>
  <c r="B67" i="51"/>
  <c r="X66" i="51"/>
  <c r="W66" i="51"/>
  <c r="V66" i="51"/>
  <c r="S66" i="51"/>
  <c r="R66" i="51"/>
  <c r="Q66" i="51"/>
  <c r="N66" i="51"/>
  <c r="M66" i="51"/>
  <c r="L66" i="51"/>
  <c r="I66" i="51"/>
  <c r="H66" i="51"/>
  <c r="G66" i="51"/>
  <c r="D66" i="51"/>
  <c r="C66" i="51"/>
  <c r="B66" i="51"/>
  <c r="X65" i="51"/>
  <c r="W65" i="51"/>
  <c r="V65" i="51"/>
  <c r="S65" i="51"/>
  <c r="R65" i="51"/>
  <c r="Q65" i="51"/>
  <c r="N65" i="51"/>
  <c r="M65" i="51"/>
  <c r="L65" i="51"/>
  <c r="I65" i="51"/>
  <c r="H65" i="51"/>
  <c r="G65" i="51"/>
  <c r="D65" i="51"/>
  <c r="C65" i="51"/>
  <c r="B65" i="51"/>
  <c r="X64" i="51"/>
  <c r="W64" i="51"/>
  <c r="V64" i="51"/>
  <c r="S64" i="51"/>
  <c r="R64" i="51"/>
  <c r="Q64" i="51"/>
  <c r="N64" i="51"/>
  <c r="M64" i="51"/>
  <c r="L64" i="51"/>
  <c r="I64" i="51"/>
  <c r="H64" i="51"/>
  <c r="G64" i="51"/>
  <c r="D64" i="51"/>
  <c r="C64" i="51"/>
  <c r="B64" i="51"/>
  <c r="X63" i="51"/>
  <c r="W63" i="51"/>
  <c r="V63" i="51"/>
  <c r="S63" i="51"/>
  <c r="R63" i="51"/>
  <c r="Q63" i="51"/>
  <c r="N63" i="51"/>
  <c r="M63" i="51"/>
  <c r="L63" i="51"/>
  <c r="I63" i="51"/>
  <c r="H63" i="51"/>
  <c r="G63" i="51"/>
  <c r="D63" i="51"/>
  <c r="C63" i="51"/>
  <c r="B63" i="51"/>
  <c r="X62" i="51"/>
  <c r="W62" i="51"/>
  <c r="V62" i="51"/>
  <c r="S62" i="51"/>
  <c r="R62" i="51"/>
  <c r="Q62" i="51"/>
  <c r="N62" i="51"/>
  <c r="M62" i="51"/>
  <c r="L62" i="51"/>
  <c r="I62" i="51"/>
  <c r="H62" i="51"/>
  <c r="G62" i="51"/>
  <c r="D62" i="51"/>
  <c r="C62" i="51"/>
  <c r="B62" i="51"/>
  <c r="X61" i="51"/>
  <c r="W61" i="51"/>
  <c r="V61" i="51"/>
  <c r="S61" i="51"/>
  <c r="R61" i="51"/>
  <c r="Q61" i="51"/>
  <c r="N61" i="51"/>
  <c r="M61" i="51"/>
  <c r="L61" i="51"/>
  <c r="I61" i="51"/>
  <c r="H61" i="51"/>
  <c r="G61" i="51"/>
  <c r="D61" i="51"/>
  <c r="C61" i="51"/>
  <c r="B61" i="51"/>
  <c r="X60" i="51"/>
  <c r="W60" i="51"/>
  <c r="V60" i="51"/>
  <c r="S60" i="51"/>
  <c r="R60" i="51"/>
  <c r="Q60" i="51"/>
  <c r="N60" i="51"/>
  <c r="M60" i="51"/>
  <c r="L60" i="51"/>
  <c r="I60" i="51"/>
  <c r="H60" i="51"/>
  <c r="G60" i="51"/>
  <c r="D60" i="51"/>
  <c r="C60" i="51"/>
  <c r="B60" i="51"/>
  <c r="X59" i="51"/>
  <c r="W59" i="51"/>
  <c r="V59" i="51"/>
  <c r="S59" i="51"/>
  <c r="R59" i="51"/>
  <c r="Q59" i="51"/>
  <c r="N59" i="51"/>
  <c r="M59" i="51"/>
  <c r="L59" i="51"/>
  <c r="I59" i="51"/>
  <c r="H59" i="51"/>
  <c r="G59" i="51"/>
  <c r="D59" i="51"/>
  <c r="C59" i="51"/>
  <c r="B59" i="51"/>
  <c r="X58" i="51"/>
  <c r="W58" i="51"/>
  <c r="V58" i="51"/>
  <c r="S58" i="51"/>
  <c r="R58" i="51"/>
  <c r="Q58" i="51"/>
  <c r="N58" i="51"/>
  <c r="M58" i="51"/>
  <c r="L58" i="51"/>
  <c r="I58" i="51"/>
  <c r="H58" i="51"/>
  <c r="G58" i="51"/>
  <c r="D58" i="51"/>
  <c r="C58" i="51"/>
  <c r="B58" i="51"/>
  <c r="X57" i="51"/>
  <c r="W57" i="51"/>
  <c r="V57" i="51"/>
  <c r="S57" i="51"/>
  <c r="R57" i="51"/>
  <c r="Q57" i="51"/>
  <c r="N57" i="51"/>
  <c r="M57" i="51"/>
  <c r="L57" i="51"/>
  <c r="I57" i="51"/>
  <c r="H57" i="51"/>
  <c r="G57" i="51"/>
  <c r="D57" i="51"/>
  <c r="C57" i="51"/>
  <c r="B57" i="51"/>
  <c r="X56" i="51"/>
  <c r="W56" i="51"/>
  <c r="V56" i="51"/>
  <c r="S56" i="51"/>
  <c r="R56" i="51"/>
  <c r="Q56" i="51"/>
  <c r="N56" i="51"/>
  <c r="M56" i="51"/>
  <c r="L56" i="51"/>
  <c r="I56" i="51"/>
  <c r="H56" i="51"/>
  <c r="G56" i="51"/>
  <c r="D56" i="51"/>
  <c r="C56" i="51"/>
  <c r="B56" i="51"/>
  <c r="Y70" i="51"/>
  <c r="T70" i="51"/>
  <c r="O70" i="51"/>
  <c r="J70" i="51"/>
  <c r="E70" i="51"/>
  <c r="AD70" i="49"/>
  <c r="Y70" i="49"/>
  <c r="T70" i="49"/>
  <c r="O70" i="49"/>
  <c r="J70" i="49"/>
  <c r="T69" i="50"/>
  <c r="T63" i="50"/>
  <c r="T57" i="50"/>
  <c r="O64" i="50"/>
  <c r="O58" i="50"/>
  <c r="J65" i="50"/>
  <c r="J59" i="50"/>
  <c r="X69" i="50"/>
  <c r="X68" i="50"/>
  <c r="X67" i="50"/>
  <c r="W67" i="50"/>
  <c r="X66" i="50"/>
  <c r="W66" i="50"/>
  <c r="V66" i="50"/>
  <c r="X65" i="50"/>
  <c r="W65" i="50"/>
  <c r="V65" i="50"/>
  <c r="X64" i="50"/>
  <c r="W64" i="50"/>
  <c r="V64" i="50"/>
  <c r="X63" i="50"/>
  <c r="W63" i="50"/>
  <c r="V63" i="50"/>
  <c r="X62" i="50"/>
  <c r="W62" i="50"/>
  <c r="V62" i="50"/>
  <c r="X61" i="50"/>
  <c r="W61" i="50"/>
  <c r="V61" i="50"/>
  <c r="X60" i="50"/>
  <c r="W60" i="50"/>
  <c r="V60" i="50"/>
  <c r="X59" i="50"/>
  <c r="W59" i="50"/>
  <c r="V59" i="50"/>
  <c r="X58" i="50"/>
  <c r="W58" i="50"/>
  <c r="V58" i="50"/>
  <c r="X57" i="50"/>
  <c r="W57" i="50"/>
  <c r="V57" i="50"/>
  <c r="X56" i="50"/>
  <c r="W56" i="50"/>
  <c r="V56" i="50"/>
  <c r="S56" i="50"/>
  <c r="R56" i="50"/>
  <c r="Q56" i="50"/>
  <c r="N56" i="50"/>
  <c r="M56" i="50"/>
  <c r="L56" i="50"/>
  <c r="I56" i="50"/>
  <c r="H56" i="50"/>
  <c r="G56" i="50"/>
  <c r="D56" i="50"/>
  <c r="C56" i="50"/>
  <c r="B56" i="50"/>
  <c r="E67" i="50"/>
  <c r="E61" i="50"/>
  <c r="L56" i="49"/>
  <c r="AC69" i="49"/>
  <c r="AB69" i="49"/>
  <c r="AA69" i="49"/>
  <c r="AC68" i="49"/>
  <c r="AB68" i="49"/>
  <c r="AA68" i="49"/>
  <c r="AC67" i="49"/>
  <c r="AB67" i="49"/>
  <c r="AA67" i="49"/>
  <c r="AC66" i="49"/>
  <c r="AB66" i="49"/>
  <c r="AA66" i="49"/>
  <c r="AC65" i="49"/>
  <c r="AB65" i="49"/>
  <c r="AA65" i="49"/>
  <c r="AC64" i="49"/>
  <c r="AB64" i="49"/>
  <c r="AA64" i="49"/>
  <c r="AC63" i="49"/>
  <c r="AB63" i="49"/>
  <c r="AA63" i="49"/>
  <c r="AC62" i="49"/>
  <c r="AB62" i="49"/>
  <c r="AA62" i="49"/>
  <c r="AC61" i="49"/>
  <c r="AB61" i="49"/>
  <c r="AA61" i="49"/>
  <c r="AC60" i="49"/>
  <c r="AB60" i="49"/>
  <c r="AA60" i="49"/>
  <c r="AC59" i="49"/>
  <c r="AB59" i="49"/>
  <c r="AA59" i="49"/>
  <c r="AC58" i="49"/>
  <c r="AB58" i="49"/>
  <c r="AA58" i="49"/>
  <c r="AC57" i="49"/>
  <c r="AB57" i="49"/>
  <c r="AA57" i="49"/>
  <c r="AC56" i="49"/>
  <c r="AB56" i="49"/>
  <c r="AA56" i="49"/>
  <c r="X69" i="49"/>
  <c r="W69" i="49"/>
  <c r="V69" i="49"/>
  <c r="X68" i="49"/>
  <c r="W68" i="49"/>
  <c r="V68" i="49"/>
  <c r="X67" i="49"/>
  <c r="W67" i="49"/>
  <c r="V67" i="49"/>
  <c r="X66" i="49"/>
  <c r="W66" i="49"/>
  <c r="V66" i="49"/>
  <c r="X65" i="49"/>
  <c r="W65" i="49"/>
  <c r="V65" i="49"/>
  <c r="X64" i="49"/>
  <c r="W64" i="49"/>
  <c r="V64" i="49"/>
  <c r="X63" i="49"/>
  <c r="W63" i="49"/>
  <c r="V63" i="49"/>
  <c r="X62" i="49"/>
  <c r="W62" i="49"/>
  <c r="V62" i="49"/>
  <c r="X61" i="49"/>
  <c r="W61" i="49"/>
  <c r="V61" i="49"/>
  <c r="X60" i="49"/>
  <c r="W60" i="49"/>
  <c r="V60" i="49"/>
  <c r="X59" i="49"/>
  <c r="W59" i="49"/>
  <c r="V59" i="49"/>
  <c r="X58" i="49"/>
  <c r="W58" i="49"/>
  <c r="V58" i="49"/>
  <c r="X57" i="49"/>
  <c r="W57" i="49"/>
  <c r="V57" i="49"/>
  <c r="X56" i="49"/>
  <c r="W56" i="49"/>
  <c r="V56" i="49"/>
  <c r="S69" i="49"/>
  <c r="R69" i="49"/>
  <c r="Q69" i="49"/>
  <c r="S68" i="49"/>
  <c r="R68" i="49"/>
  <c r="Q68" i="49"/>
  <c r="S67" i="49"/>
  <c r="R67" i="49"/>
  <c r="Q67" i="49"/>
  <c r="S66" i="49"/>
  <c r="R66" i="49"/>
  <c r="Q66" i="49"/>
  <c r="S65" i="49"/>
  <c r="R65" i="49"/>
  <c r="Q65" i="49"/>
  <c r="S64" i="49"/>
  <c r="R64" i="49"/>
  <c r="Q64" i="49"/>
  <c r="S63" i="49"/>
  <c r="R63" i="49"/>
  <c r="Q63" i="49"/>
  <c r="S62" i="49"/>
  <c r="R62" i="49"/>
  <c r="Q62" i="49"/>
  <c r="S61" i="49"/>
  <c r="R61" i="49"/>
  <c r="Q61" i="49"/>
  <c r="S60" i="49"/>
  <c r="R60" i="49"/>
  <c r="Q60" i="49"/>
  <c r="S59" i="49"/>
  <c r="R59" i="49"/>
  <c r="Q59" i="49"/>
  <c r="S58" i="49"/>
  <c r="R58" i="49"/>
  <c r="Q58" i="49"/>
  <c r="S57" i="49"/>
  <c r="R57" i="49"/>
  <c r="Q57" i="49"/>
  <c r="S56" i="49"/>
  <c r="R56" i="49"/>
  <c r="Q56" i="49"/>
  <c r="N69" i="49"/>
  <c r="M69" i="49"/>
  <c r="L69" i="49"/>
  <c r="N68" i="49"/>
  <c r="M68" i="49"/>
  <c r="L68" i="49"/>
  <c r="N67" i="49"/>
  <c r="M67" i="49"/>
  <c r="L67" i="49"/>
  <c r="N66" i="49"/>
  <c r="M66" i="49"/>
  <c r="L66" i="49"/>
  <c r="N65" i="49"/>
  <c r="M65" i="49"/>
  <c r="L65" i="49"/>
  <c r="N64" i="49"/>
  <c r="M64" i="49"/>
  <c r="L64" i="49"/>
  <c r="N63" i="49"/>
  <c r="M63" i="49"/>
  <c r="L63" i="49"/>
  <c r="N62" i="49"/>
  <c r="M62" i="49"/>
  <c r="L62" i="49"/>
  <c r="N61" i="49"/>
  <c r="M61" i="49"/>
  <c r="L61" i="49"/>
  <c r="N60" i="49"/>
  <c r="M60" i="49"/>
  <c r="L60" i="49"/>
  <c r="N59" i="49"/>
  <c r="M59" i="49"/>
  <c r="L59" i="49"/>
  <c r="N58" i="49"/>
  <c r="M58" i="49"/>
  <c r="L58" i="49"/>
  <c r="N57" i="49"/>
  <c r="M57" i="49"/>
  <c r="L57" i="49"/>
  <c r="N56" i="49"/>
  <c r="M56" i="49"/>
  <c r="D69" i="49"/>
  <c r="C69" i="49"/>
  <c r="D68" i="49"/>
  <c r="C68" i="49"/>
  <c r="D67" i="49"/>
  <c r="C67" i="49"/>
  <c r="B67" i="49"/>
  <c r="D66" i="49"/>
  <c r="C66" i="49"/>
  <c r="B66" i="49"/>
  <c r="D65" i="49"/>
  <c r="C65" i="49"/>
  <c r="B65" i="49"/>
  <c r="D64" i="49"/>
  <c r="C64" i="49"/>
  <c r="B64" i="49"/>
  <c r="D63" i="49"/>
  <c r="C63" i="49"/>
  <c r="B63" i="49"/>
  <c r="D62" i="49"/>
  <c r="C62" i="49"/>
  <c r="B62" i="49"/>
  <c r="D61" i="49"/>
  <c r="C61" i="49"/>
  <c r="B61" i="49"/>
  <c r="D60" i="49"/>
  <c r="C60" i="49"/>
  <c r="B60" i="49"/>
  <c r="D59" i="49"/>
  <c r="C59" i="49"/>
  <c r="B59" i="49"/>
  <c r="D58" i="49"/>
  <c r="C58" i="49"/>
  <c r="B58" i="49"/>
  <c r="D57" i="49"/>
  <c r="C57" i="49"/>
  <c r="B57" i="49"/>
  <c r="I56" i="49"/>
  <c r="D56" i="49"/>
  <c r="C56" i="49"/>
  <c r="B56" i="49"/>
  <c r="E70" i="49"/>
  <c r="I68" i="49"/>
  <c r="I67" i="49"/>
  <c r="H67" i="49"/>
  <c r="I66" i="49"/>
  <c r="I65" i="49"/>
  <c r="H65" i="49"/>
  <c r="I64" i="49"/>
  <c r="I63" i="49"/>
  <c r="H63" i="49"/>
  <c r="G63" i="49"/>
  <c r="I62" i="49"/>
  <c r="H61" i="49"/>
  <c r="G61" i="49"/>
  <c r="I59" i="49"/>
  <c r="H59" i="49"/>
  <c r="I57" i="49"/>
  <c r="G57" i="49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G53" i="48"/>
  <c r="H53" i="48"/>
  <c r="I53" i="48"/>
  <c r="G54" i="48"/>
  <c r="H54" i="48"/>
  <c r="I54" i="48"/>
  <c r="G55" i="48"/>
  <c r="H55" i="48"/>
  <c r="I55" i="48"/>
  <c r="G56" i="48"/>
  <c r="H56" i="48"/>
  <c r="I56" i="48"/>
  <c r="G57" i="48"/>
  <c r="H57" i="48"/>
  <c r="I57" i="48"/>
  <c r="G58" i="48"/>
  <c r="H58" i="48"/>
  <c r="I58" i="48"/>
  <c r="G59" i="48"/>
  <c r="H59" i="48"/>
  <c r="I59" i="48"/>
  <c r="G60" i="48"/>
  <c r="H60" i="48"/>
  <c r="I60" i="48"/>
  <c r="G61" i="48"/>
  <c r="H61" i="48"/>
  <c r="I61" i="48"/>
  <c r="G62" i="48"/>
  <c r="H62" i="48"/>
  <c r="I62" i="48"/>
  <c r="G63" i="48"/>
  <c r="H63" i="48"/>
  <c r="I63" i="48"/>
  <c r="G64" i="48"/>
  <c r="H64" i="48"/>
  <c r="I64" i="48"/>
  <c r="G65" i="48"/>
  <c r="H65" i="48"/>
  <c r="I65" i="48"/>
  <c r="B76" i="48"/>
  <c r="C76" i="48"/>
  <c r="D76" i="48"/>
  <c r="B77" i="48"/>
  <c r="C77" i="48"/>
  <c r="D77" i="48"/>
  <c r="B78" i="48"/>
  <c r="C78" i="48"/>
  <c r="D78" i="48"/>
  <c r="B79" i="48"/>
  <c r="C79" i="48"/>
  <c r="D79" i="48"/>
  <c r="B80" i="48"/>
  <c r="C80" i="48"/>
  <c r="D80" i="48"/>
  <c r="B81" i="48"/>
  <c r="C81" i="48"/>
  <c r="D81" i="48"/>
  <c r="B82" i="48"/>
  <c r="C82" i="48"/>
  <c r="D82" i="48"/>
  <c r="B83" i="48"/>
  <c r="C83" i="48"/>
  <c r="D83" i="48"/>
  <c r="B84" i="48"/>
  <c r="C84" i="48"/>
  <c r="D84" i="48"/>
  <c r="B85" i="48"/>
  <c r="C85" i="48"/>
  <c r="D85" i="48"/>
  <c r="B86" i="48"/>
  <c r="C86" i="48"/>
  <c r="D86" i="48"/>
  <c r="B87" i="48"/>
  <c r="C87" i="48"/>
  <c r="D87" i="48"/>
  <c r="H88" i="48" l="1"/>
  <c r="E88" i="48"/>
  <c r="I88" i="48"/>
  <c r="E64" i="50"/>
  <c r="O61" i="50"/>
  <c r="O67" i="50"/>
  <c r="T60" i="50"/>
  <c r="E62" i="50"/>
  <c r="J60" i="50"/>
  <c r="J66" i="50"/>
  <c r="O59" i="50"/>
  <c r="O65" i="50"/>
  <c r="T58" i="50"/>
  <c r="T64" i="50"/>
  <c r="E58" i="50"/>
  <c r="J62" i="50"/>
  <c r="T66" i="50"/>
  <c r="E57" i="50"/>
  <c r="E63" i="50"/>
  <c r="J61" i="50"/>
  <c r="J67" i="50"/>
  <c r="O60" i="50"/>
  <c r="O66" i="50"/>
  <c r="T59" i="50"/>
  <c r="T65" i="50"/>
  <c r="E59" i="50"/>
  <c r="E65" i="50"/>
  <c r="J57" i="50"/>
  <c r="J63" i="50"/>
  <c r="O62" i="50"/>
  <c r="T61" i="50"/>
  <c r="T67" i="50"/>
  <c r="E60" i="50"/>
  <c r="E66" i="50"/>
  <c r="J58" i="50"/>
  <c r="J64" i="50"/>
  <c r="O57" i="50"/>
  <c r="O63" i="50"/>
  <c r="T62" i="50"/>
  <c r="T68" i="50"/>
  <c r="T70" i="50"/>
  <c r="Y56" i="50"/>
  <c r="Y56" i="51"/>
  <c r="O66" i="51"/>
  <c r="G79" i="48"/>
  <c r="E78" i="48"/>
  <c r="E82" i="48"/>
  <c r="E80" i="48"/>
  <c r="E76" i="48"/>
  <c r="T67" i="49"/>
  <c r="O60" i="49"/>
  <c r="Y58" i="51"/>
  <c r="T67" i="51"/>
  <c r="T61" i="51"/>
  <c r="T63" i="51"/>
  <c r="O56" i="51"/>
  <c r="J61" i="51"/>
  <c r="J63" i="51"/>
  <c r="Y66" i="50"/>
  <c r="Y59" i="50"/>
  <c r="T56" i="50"/>
  <c r="O56" i="50"/>
  <c r="J56" i="50"/>
  <c r="AD64" i="49"/>
  <c r="AD67" i="49"/>
  <c r="Y63" i="49"/>
  <c r="Y57" i="49"/>
  <c r="Y65" i="49"/>
  <c r="Y59" i="49"/>
  <c r="Y62" i="49"/>
  <c r="T61" i="49"/>
  <c r="O61" i="49"/>
  <c r="O68" i="49"/>
  <c r="Y64" i="51"/>
  <c r="Y59" i="51"/>
  <c r="Y66" i="51"/>
  <c r="O61" i="51"/>
  <c r="O60" i="51"/>
  <c r="O58" i="51"/>
  <c r="O64" i="51"/>
  <c r="J66" i="51"/>
  <c r="J57" i="51"/>
  <c r="J58" i="51"/>
  <c r="J65" i="51"/>
  <c r="E63" i="51"/>
  <c r="E62" i="51"/>
  <c r="E60" i="51"/>
  <c r="Y64" i="50"/>
  <c r="Y60" i="50"/>
  <c r="Y63" i="50"/>
  <c r="Y67" i="50"/>
  <c r="I83" i="48"/>
  <c r="G85" i="48"/>
  <c r="G86" i="48"/>
  <c r="G87" i="48"/>
  <c r="G88" i="48"/>
  <c r="T69" i="49"/>
  <c r="O69" i="49"/>
  <c r="E86" i="48"/>
  <c r="I79" i="48"/>
  <c r="I81" i="48"/>
  <c r="I85" i="48"/>
  <c r="J69" i="51"/>
  <c r="O68" i="51"/>
  <c r="Y68" i="51"/>
  <c r="E68" i="51"/>
  <c r="Y68" i="50"/>
  <c r="T63" i="49"/>
  <c r="Y56" i="49"/>
  <c r="Y64" i="49"/>
  <c r="T58" i="49"/>
  <c r="T66" i="49"/>
  <c r="Y58" i="49"/>
  <c r="Y66" i="49"/>
  <c r="AD59" i="49"/>
  <c r="O58" i="49"/>
  <c r="O66" i="49"/>
  <c r="T59" i="49"/>
  <c r="Y60" i="49"/>
  <c r="Y68" i="49"/>
  <c r="AD61" i="49"/>
  <c r="Y69" i="49"/>
  <c r="E63" i="49"/>
  <c r="AD58" i="49"/>
  <c r="AD66" i="49"/>
  <c r="T57" i="51"/>
  <c r="J59" i="51"/>
  <c r="Y60" i="51"/>
  <c r="T65" i="51"/>
  <c r="J67" i="51"/>
  <c r="Y61" i="49"/>
  <c r="O57" i="49"/>
  <c r="O65" i="49"/>
  <c r="AD60" i="49"/>
  <c r="AD68" i="49"/>
  <c r="E56" i="49"/>
  <c r="I87" i="48"/>
  <c r="E61" i="49"/>
  <c r="E67" i="49"/>
  <c r="AD56" i="49"/>
  <c r="E57" i="51"/>
  <c r="J60" i="51"/>
  <c r="O63" i="51"/>
  <c r="E65" i="51"/>
  <c r="J68" i="51"/>
  <c r="T69" i="51"/>
  <c r="H86" i="48"/>
  <c r="H84" i="48"/>
  <c r="H82" i="48"/>
  <c r="H80" i="48"/>
  <c r="H78" i="48"/>
  <c r="H76" i="48"/>
  <c r="O62" i="49"/>
  <c r="E79" i="48"/>
  <c r="AD62" i="49"/>
  <c r="G80" i="48"/>
  <c r="G78" i="48"/>
  <c r="G76" i="48"/>
  <c r="Y67" i="49"/>
  <c r="O56" i="49"/>
  <c r="O64" i="49"/>
  <c r="T57" i="49"/>
  <c r="T65" i="49"/>
  <c r="T60" i="51"/>
  <c r="Y63" i="51"/>
  <c r="T68" i="51"/>
  <c r="Y62" i="51"/>
  <c r="Y61" i="51"/>
  <c r="Y69" i="51"/>
  <c r="T59" i="51"/>
  <c r="T56" i="51"/>
  <c r="T64" i="51"/>
  <c r="T58" i="51"/>
  <c r="T66" i="51"/>
  <c r="O57" i="51"/>
  <c r="O65" i="51"/>
  <c r="O62" i="51"/>
  <c r="J62" i="51"/>
  <c r="E59" i="51"/>
  <c r="E67" i="51"/>
  <c r="E56" i="51"/>
  <c r="E64" i="51"/>
  <c r="E58" i="51"/>
  <c r="E66" i="51"/>
  <c r="J56" i="51"/>
  <c r="Y57" i="51"/>
  <c r="O59" i="51"/>
  <c r="E61" i="51"/>
  <c r="T62" i="51"/>
  <c r="J64" i="51"/>
  <c r="Y65" i="51"/>
  <c r="O67" i="51"/>
  <c r="Y67" i="51"/>
  <c r="E69" i="51"/>
  <c r="O69" i="51"/>
  <c r="Y61" i="50"/>
  <c r="Y65" i="50"/>
  <c r="Y57" i="50"/>
  <c r="Y62" i="50"/>
  <c r="AD57" i="49"/>
  <c r="AD63" i="49"/>
  <c r="AD65" i="49"/>
  <c r="AD69" i="49"/>
  <c r="T56" i="49"/>
  <c r="T60" i="49"/>
  <c r="T62" i="49"/>
  <c r="T64" i="49"/>
  <c r="T68" i="49"/>
  <c r="O59" i="49"/>
  <c r="O63" i="49"/>
  <c r="O67" i="49"/>
  <c r="Y58" i="50"/>
  <c r="E56" i="50"/>
  <c r="E65" i="49"/>
  <c r="E59" i="49"/>
  <c r="G56" i="49"/>
  <c r="E62" i="49"/>
  <c r="G58" i="49"/>
  <c r="G62" i="49"/>
  <c r="E66" i="49"/>
  <c r="H58" i="49"/>
  <c r="H60" i="49"/>
  <c r="H62" i="49"/>
  <c r="H64" i="49"/>
  <c r="G66" i="49"/>
  <c r="G68" i="49"/>
  <c r="E60" i="49"/>
  <c r="H56" i="49"/>
  <c r="G60" i="49"/>
  <c r="G64" i="49"/>
  <c r="H66" i="49"/>
  <c r="H68" i="49"/>
  <c r="E57" i="49"/>
  <c r="I58" i="49"/>
  <c r="I60" i="49"/>
  <c r="H57" i="49"/>
  <c r="G65" i="49"/>
  <c r="E58" i="49"/>
  <c r="E64" i="49"/>
  <c r="J56" i="49"/>
  <c r="I69" i="49"/>
  <c r="J61" i="49"/>
  <c r="J60" i="49"/>
  <c r="J68" i="49"/>
  <c r="I61" i="49"/>
  <c r="J65" i="49"/>
  <c r="G59" i="49"/>
  <c r="G67" i="49"/>
  <c r="G69" i="49"/>
  <c r="H69" i="49"/>
  <c r="H85" i="48"/>
  <c r="H77" i="48"/>
  <c r="J61" i="48"/>
  <c r="J59" i="48"/>
  <c r="E83" i="48"/>
  <c r="I80" i="48"/>
  <c r="I76" i="48"/>
  <c r="J62" i="48"/>
  <c r="J60" i="48"/>
  <c r="J54" i="48"/>
  <c r="G84" i="48"/>
  <c r="J57" i="48"/>
  <c r="J55" i="48"/>
  <c r="G82" i="48"/>
  <c r="G77" i="48"/>
  <c r="I84" i="48"/>
  <c r="J58" i="48"/>
  <c r="J53" i="48"/>
  <c r="E87" i="48"/>
  <c r="J64" i="48"/>
  <c r="G83" i="48"/>
  <c r="E85" i="48"/>
  <c r="J56" i="48"/>
  <c r="G81" i="48"/>
  <c r="J65" i="48"/>
  <c r="J63" i="48"/>
  <c r="H81" i="48"/>
  <c r="I77" i="48"/>
  <c r="I86" i="48"/>
  <c r="I82" i="48"/>
  <c r="I78" i="48"/>
  <c r="H87" i="48"/>
  <c r="H83" i="48"/>
  <c r="H79" i="48"/>
  <c r="E84" i="48"/>
  <c r="E81" i="48"/>
  <c r="E77" i="48"/>
  <c r="J88" i="48" l="1"/>
  <c r="J81" i="48"/>
  <c r="J80" i="48"/>
  <c r="J84" i="48"/>
  <c r="J82" i="48"/>
  <c r="J77" i="48"/>
  <c r="J85" i="48"/>
  <c r="J76" i="48"/>
  <c r="J87" i="48"/>
  <c r="J78" i="48"/>
  <c r="J57" i="49"/>
  <c r="J69" i="49"/>
  <c r="J62" i="49"/>
  <c r="J66" i="49"/>
  <c r="J58" i="49"/>
  <c r="J63" i="49"/>
  <c r="J67" i="49"/>
  <c r="J59" i="49"/>
  <c r="J64" i="49"/>
  <c r="J83" i="48"/>
  <c r="J86" i="48"/>
  <c r="J79" i="48"/>
  <c r="B69" i="49" l="1"/>
  <c r="B68" i="49"/>
  <c r="E69" i="49" l="1"/>
  <c r="E68" i="49"/>
  <c r="E68" i="50" l="1"/>
  <c r="E69" i="50"/>
  <c r="J68" i="50" l="1"/>
  <c r="J69" i="50"/>
  <c r="J71" i="50" l="1"/>
  <c r="J70" i="50"/>
  <c r="O68" i="50" l="1"/>
  <c r="O69" i="50"/>
  <c r="O71" i="50" l="1"/>
  <c r="O70" i="50"/>
  <c r="Y69" i="50"/>
  <c r="Y71" i="50" l="1"/>
  <c r="Y70" i="50" l="1"/>
  <c r="E71" i="50" l="1"/>
  <c r="E70" i="50"/>
</calcChain>
</file>

<file path=xl/sharedStrings.xml><?xml version="1.0" encoding="utf-8"?>
<sst xmlns="http://schemas.openxmlformats.org/spreadsheetml/2006/main" count="353" uniqueCount="69">
  <si>
    <t>Sist oppdatert:</t>
  </si>
  <si>
    <t>Kilder: Veidekkes markedsdata, SSB, SCB og DST</t>
  </si>
  <si>
    <t>Valutakurs NOK/SEK:</t>
  </si>
  <si>
    <t>Valutakurs NOK/DKK:</t>
  </si>
  <si>
    <t>Norge, NOK milliarder</t>
  </si>
  <si>
    <t>Sverige, SEK milliarder</t>
  </si>
  <si>
    <t>Danmark, DKK milliarder</t>
  </si>
  <si>
    <t>Skandinavia, ikke valutajustert, milliarder</t>
  </si>
  <si>
    <t>Leiligheter og småhus</t>
  </si>
  <si>
    <t>Private yrkesbygg</t>
  </si>
  <si>
    <t>Offentlige yrkesbygg</t>
  </si>
  <si>
    <t>Anlegg</t>
  </si>
  <si>
    <t>Sum BA</t>
  </si>
  <si>
    <t>Sverige, NOK milliarder</t>
  </si>
  <si>
    <t>Danmark, NOK milliarder</t>
  </si>
  <si>
    <t>Skandinavia, NOK milliarder</t>
  </si>
  <si>
    <t>Norge, årlig prosentvis endring</t>
  </si>
  <si>
    <t>Sverige, årlig prosentvis endring</t>
  </si>
  <si>
    <t>Danmark, årlig prosentvis endring</t>
  </si>
  <si>
    <t>Skandinavia, årlig prosentvis endring</t>
  </si>
  <si>
    <t>CAGR</t>
  </si>
  <si>
    <t>Stor-Oslo, NOK milliarder</t>
  </si>
  <si>
    <t>Østlandet ekskl. Stor-Oslo, NOK milliarder</t>
  </si>
  <si>
    <t>Syd-Vest, NOK milliarder</t>
  </si>
  <si>
    <t>Vestlandet, NOK milliarder</t>
  </si>
  <si>
    <t>Trøndelag, NOK milliarder</t>
  </si>
  <si>
    <t>Nord-Norge, NOK milliarder</t>
  </si>
  <si>
    <t>Bygg totalt</t>
  </si>
  <si>
    <t>Stor-Oslo, årlig prosentvis endring</t>
  </si>
  <si>
    <t>Østlandet ekskl. Stor-Oslo, årlig prosentvis endring</t>
  </si>
  <si>
    <t>Syd-Vest, årlig prosentvis endring</t>
  </si>
  <si>
    <t>Vestlandet, årlig prosentvis endring</t>
  </si>
  <si>
    <t>Trøndelag, årlig prosentvis endring</t>
  </si>
  <si>
    <t>Nord-Norge, årlig prosentvis endring</t>
  </si>
  <si>
    <t>Stor-Stockholm, SEK milliarder</t>
  </si>
  <si>
    <t>Uppsala, SEK milliarder</t>
  </si>
  <si>
    <t>Stor-Malmö, SEK milliarder</t>
  </si>
  <si>
    <t>Stor-Göteborg, SEK milliarder</t>
  </si>
  <si>
    <t>Øvrige, SEK milliarder</t>
  </si>
  <si>
    <t>Stor-Stockholm, årlig prosentvis endring</t>
  </si>
  <si>
    <t>Uppsala, årlig prosentvis endring</t>
  </si>
  <si>
    <t>Stor-Malmö, årlig prosentvis endring</t>
  </si>
  <si>
    <t>Stor-Göteborg, årlig prosentvis endring</t>
  </si>
  <si>
    <t>Øvrige, årlig prosentvis endring</t>
  </si>
  <si>
    <t>Hovedstaden, DKK milliarder</t>
  </si>
  <si>
    <t>Midtjylland, DKK milliarder</t>
  </si>
  <si>
    <t>Nordjylland, DKK milliarder</t>
  </si>
  <si>
    <t>Sjælland, DKK milliarder</t>
  </si>
  <si>
    <t>Syddanmark, DKK milliarder</t>
  </si>
  <si>
    <t>Hovedstaden, årlig prosentvis endring</t>
  </si>
  <si>
    <t>Midtjylland, årlig prosentvis endring</t>
  </si>
  <si>
    <t>Nordjylland, årlig prosentvis endring</t>
  </si>
  <si>
    <t>Sjælland, årlig prosentvis endring</t>
  </si>
  <si>
    <t>Syddanmark, årlig prosentvis endring</t>
  </si>
  <si>
    <t>Samferdsel</t>
  </si>
  <si>
    <t>Anlegg annet</t>
  </si>
  <si>
    <t>Anlegg totalt</t>
  </si>
  <si>
    <t>Energi, vann og avløp</t>
  </si>
  <si>
    <r>
      <t xml:space="preserve">Skandinavisk markedsdata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</si>
  <si>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Norge,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</si>
  <si>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Sverige,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</si>
  <si>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Bygg Danmark, per geografi og sektor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</si>
  <si>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Anleggsmarkedet i Norge og Sverige, per sektor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Løpende priser</t>
    </r>
  </si>
  <si>
    <r>
      <t xml:space="preserve">Skandinavisk markedsdata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Faste priser</t>
    </r>
  </si>
  <si>
    <t>Kilder: Veidekkes markedsdata og DST</t>
  </si>
  <si>
    <t>Kilder: Veidekkes markedsdata og SCB</t>
  </si>
  <si>
    <t>Kilder: Veidekkes markedsdata og SSB</t>
  </si>
  <si>
    <t xml:space="preserve">Kilder: Veidekkes markedsdata, SSB og SCB </t>
  </si>
  <si>
    <t>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</si>
</sst>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??_ ;_ @_ "/>
    <numFmt numFmtId="166" formatCode="0.0"/>
    <numFmt numFmtId="167" formatCode="[$-414]mmmm\ yyyy;@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color rgb="FF0061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i/>
      <sz val="14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indexed="8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name val="Arial"/>
      <family val="2"/>
      <scheme val="major"/>
    </font>
    <font>
      <b/>
      <sz val="18"/>
      <color theme="4"/>
      <name val="Arial"/>
      <family val="2"/>
      <scheme val="major"/>
    </font>
    <font>
      <sz val="11"/>
      <color rgb="FFFF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9" fillId="0" borderId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4" fontId="3" fillId="2" borderId="0" xfId="4" applyNumberFormat="1"/>
    <xf numFmtId="43" fontId="0" fillId="0" borderId="0" xfId="1" applyFont="1"/>
    <xf numFmtId="9" fontId="4" fillId="5" borderId="0" xfId="2" applyFont="1" applyFill="1"/>
    <xf numFmtId="0" fontId="4" fillId="5" borderId="0" xfId="2" applyNumberFormat="1" applyFont="1" applyFill="1"/>
    <xf numFmtId="9" fontId="0" fillId="0" borderId="0" xfId="2" applyFont="1"/>
    <xf numFmtId="164" fontId="0" fillId="0" borderId="0" xfId="1" applyNumberFormat="1" applyFont="1"/>
    <xf numFmtId="0" fontId="4" fillId="0" borderId="0" xfId="0" applyFont="1" applyAlignment="1">
      <alignment vertical="center"/>
    </xf>
    <xf numFmtId="164" fontId="4" fillId="5" borderId="0" xfId="1" applyNumberFormat="1" applyFont="1" applyFill="1"/>
    <xf numFmtId="0" fontId="4" fillId="5" borderId="0" xfId="0" applyFont="1" applyFill="1"/>
    <xf numFmtId="164" fontId="0" fillId="0" borderId="0" xfId="0" applyNumberFormat="1"/>
    <xf numFmtId="0" fontId="7" fillId="0" borderId="0" xfId="0" applyFont="1" applyAlignment="1">
      <alignment horizontal="left"/>
    </xf>
    <xf numFmtId="0" fontId="0" fillId="0" borderId="0" xfId="0" quotePrefix="1"/>
    <xf numFmtId="17" fontId="0" fillId="0" borderId="0" xfId="0" quotePrefix="1" applyNumberFormat="1"/>
    <xf numFmtId="9" fontId="1" fillId="0" borderId="0" xfId="5" applyNumberFormat="1" applyFill="1"/>
    <xf numFmtId="0" fontId="1" fillId="7" borderId="0" xfId="8"/>
    <xf numFmtId="164" fontId="1" fillId="7" borderId="0" xfId="8" applyNumberFormat="1"/>
    <xf numFmtId="164" fontId="1" fillId="7" borderId="0" xfId="1" applyNumberFormat="1" applyFill="1"/>
    <xf numFmtId="9" fontId="1" fillId="7" borderId="0" xfId="2" applyFill="1"/>
    <xf numFmtId="9" fontId="0" fillId="0" borderId="0" xfId="2" applyFont="1" applyFill="1"/>
    <xf numFmtId="0" fontId="1" fillId="0" borderId="0" xfId="8" applyFill="1"/>
    <xf numFmtId="9" fontId="1" fillId="0" borderId="0" xfId="2" applyFill="1"/>
    <xf numFmtId="0" fontId="0" fillId="9" borderId="0" xfId="0" applyFill="1" applyAlignment="1">
      <alignment horizontal="right"/>
    </xf>
    <xf numFmtId="9" fontId="0" fillId="9" borderId="0" xfId="2" applyFont="1" applyFill="1"/>
    <xf numFmtId="14" fontId="0" fillId="0" borderId="0" xfId="0" quotePrefix="1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66" fontId="1" fillId="7" borderId="0" xfId="8" applyNumberFormat="1"/>
    <xf numFmtId="166" fontId="4" fillId="5" borderId="0" xfId="0" applyNumberFormat="1" applyFont="1" applyFill="1"/>
    <xf numFmtId="166" fontId="4" fillId="5" borderId="0" xfId="1" applyNumberFormat="1" applyFont="1" applyFill="1"/>
    <xf numFmtId="166" fontId="0" fillId="0" borderId="0" xfId="0" applyNumberFormat="1"/>
    <xf numFmtId="166" fontId="0" fillId="0" borderId="0" xfId="1" applyNumberFormat="1" applyFont="1"/>
    <xf numFmtId="0" fontId="12" fillId="0" borderId="0" xfId="0" applyFont="1"/>
    <xf numFmtId="167" fontId="0" fillId="0" borderId="0" xfId="0" quotePrefix="1" applyNumberFormat="1"/>
    <xf numFmtId="0" fontId="3" fillId="0" borderId="0" xfId="4" applyFill="1"/>
    <xf numFmtId="0" fontId="13" fillId="4" borderId="0" xfId="3" applyFont="1" applyFill="1"/>
    <xf numFmtId="164" fontId="0" fillId="0" borderId="0" xfId="2" applyNumberFormat="1" applyFont="1"/>
    <xf numFmtId="0" fontId="15" fillId="0" borderId="0" xfId="0" applyFont="1"/>
    <xf numFmtId="9" fontId="4" fillId="0" borderId="0" xfId="2" applyFont="1"/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0" fillId="0" borderId="0" xfId="0"/>
    <xf numFmtId="0" fontId="6" fillId="6" borderId="0" xfId="0" applyFont="1" applyFill="1" applyAlignment="1">
      <alignment horizontal="center"/>
    </xf>
  </cellXfs>
  <cellStyles count="19">
    <cellStyle name="40 % – uthevingsfarge 5" xfId="8" builtinId="47"/>
    <cellStyle name="60 % – uthevingsfarge 2" xfId="5" builtinId="36"/>
    <cellStyle name="God" xfId="4" builtinId="26"/>
    <cellStyle name="Komma" xfId="1" builtinId="3"/>
    <cellStyle name="Komma 2" xfId="10" xr:uid="{81E87B76-71DE-4293-9F51-06770F65D138}"/>
    <cellStyle name="Komma 2 2" xfId="18" xr:uid="{81E87B76-71DE-4293-9F51-06770F65D138}"/>
    <cellStyle name="Komma 2 3" xfId="11" xr:uid="{00000000-0005-0000-0000-000001000000}"/>
    <cellStyle name="Komma 3" xfId="12" xr:uid="{00000000-0005-0000-0000-000002000000}"/>
    <cellStyle name="Komma 4" xfId="13" xr:uid="{00000000-0005-0000-0000-000003000000}"/>
    <cellStyle name="Komma 5" xfId="14" xr:uid="{00000000-0005-0000-0000-000004000000}"/>
    <cellStyle name="Komma 6" xfId="15" xr:uid="{00000000-0005-0000-0000-000005000000}"/>
    <cellStyle name="Komma 7" xfId="16" xr:uid="{00000000-0005-0000-0000-000006000000}"/>
    <cellStyle name="Komma 8" xfId="17" xr:uid="{00000000-0005-0000-0000-000036000000}"/>
    <cellStyle name="Normal" xfId="0" builtinId="0"/>
    <cellStyle name="Normal 2" xfId="6" xr:uid="{9FB1E1F6-C148-47EE-9159-1EC6255CEF99}"/>
    <cellStyle name="Normal 3" xfId="7" xr:uid="{C2D7A2F1-E9A9-468D-A5C1-E0B383D07A1E}"/>
    <cellStyle name="Nøytral 2" xfId="9" xr:uid="{C94B2D03-F028-43AD-B7C1-03D60F647E63}"/>
    <cellStyle name="Prosent" xfId="2" builtinId="5"/>
    <cellStyle name="Tittel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priser'!$B$54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4-43E3-BE60-0823B0AA23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4-43E3-BE60-0823B0AA23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4-43E3-BE60-0823B0AA23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priser'!$B$58:$B$73</c:f>
              <c:numCache>
                <c:formatCode>_-* #\ ##0_-;\-* #\ ##0_-;_-* "-"??_-;_-@_-</c:formatCode>
                <c:ptCount val="16"/>
                <c:pt idx="0">
                  <c:v>39.287450591260018</c:v>
                </c:pt>
                <c:pt idx="1">
                  <c:v>50.281702238599976</c:v>
                </c:pt>
                <c:pt idx="2">
                  <c:v>56.475236868840014</c:v>
                </c:pt>
                <c:pt idx="3">
                  <c:v>60.10669150338002</c:v>
                </c:pt>
                <c:pt idx="4">
                  <c:v>56.182640501429987</c:v>
                </c:pt>
                <c:pt idx="5">
                  <c:v>63.311352805609928</c:v>
                </c:pt>
                <c:pt idx="6">
                  <c:v>77.986002612140169</c:v>
                </c:pt>
                <c:pt idx="7">
                  <c:v>80.317739844509887</c:v>
                </c:pt>
                <c:pt idx="8">
                  <c:v>76.121946031610022</c:v>
                </c:pt>
                <c:pt idx="9">
                  <c:v>72.761868198650092</c:v>
                </c:pt>
                <c:pt idx="10">
                  <c:v>74.299822375350033</c:v>
                </c:pt>
                <c:pt idx="11">
                  <c:v>82.312931549950079</c:v>
                </c:pt>
                <c:pt idx="12">
                  <c:v>83.767693787720091</c:v>
                </c:pt>
                <c:pt idx="13">
                  <c:v>67.223206626230009</c:v>
                </c:pt>
                <c:pt idx="14">
                  <c:v>64.984667601739986</c:v>
                </c:pt>
                <c:pt idx="15">
                  <c:v>71.582608695209942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5F-4B4D-BE81-2C4EA1D11234}"/>
            </c:ext>
          </c:extLst>
        </c:ser>
        <c:ser>
          <c:idx val="1"/>
          <c:order val="1"/>
          <c:tx>
            <c:strRef>
              <c:f>'Skandinavia, løpende priser'!$C$54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priser'!$C$58:$C$73</c:f>
              <c:numCache>
                <c:formatCode>_-* #\ ##0_-;\-* #\ ##0_-;_-* "-"??_-;_-@_-</c:formatCode>
                <c:ptCount val="16"/>
                <c:pt idx="0">
                  <c:v>47.617584823999906</c:v>
                </c:pt>
                <c:pt idx="1">
                  <c:v>51.403078455590013</c:v>
                </c:pt>
                <c:pt idx="2">
                  <c:v>49.898170306509947</c:v>
                </c:pt>
                <c:pt idx="3">
                  <c:v>47.689869048479999</c:v>
                </c:pt>
                <c:pt idx="4">
                  <c:v>48.373248313810002</c:v>
                </c:pt>
                <c:pt idx="5">
                  <c:v>50.808375849109979</c:v>
                </c:pt>
                <c:pt idx="6">
                  <c:v>53.712046477389883</c:v>
                </c:pt>
                <c:pt idx="7">
                  <c:v>55.252786660269926</c:v>
                </c:pt>
                <c:pt idx="8">
                  <c:v>56.515853963719984</c:v>
                </c:pt>
                <c:pt idx="9">
                  <c:v>53.942025207659945</c:v>
                </c:pt>
                <c:pt idx="10">
                  <c:v>56.859894878840102</c:v>
                </c:pt>
                <c:pt idx="11">
                  <c:v>68.205944093240007</c:v>
                </c:pt>
                <c:pt idx="12">
                  <c:v>75.409271279720045</c:v>
                </c:pt>
                <c:pt idx="13">
                  <c:v>65.367440733919949</c:v>
                </c:pt>
                <c:pt idx="14">
                  <c:v>58.061860079070023</c:v>
                </c:pt>
                <c:pt idx="15">
                  <c:v>58.211170464050007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5F-4B4D-BE81-2C4EA1D11234}"/>
            </c:ext>
          </c:extLst>
        </c:ser>
        <c:ser>
          <c:idx val="2"/>
          <c:order val="2"/>
          <c:tx>
            <c:strRef>
              <c:f>'Skandinavia, løpende priser'!$D$54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priser'!$D$58:$D$73</c:f>
              <c:numCache>
                <c:formatCode>_-* #\ ##0_-;\-* #\ ##0_-;_-* "-"??_-;_-@_-</c:formatCode>
                <c:ptCount val="16"/>
                <c:pt idx="0">
                  <c:v>20.565755504529992</c:v>
                </c:pt>
                <c:pt idx="1">
                  <c:v>19.591274093520038</c:v>
                </c:pt>
                <c:pt idx="2">
                  <c:v>20.524823590399986</c:v>
                </c:pt>
                <c:pt idx="3">
                  <c:v>22.960913225429994</c:v>
                </c:pt>
                <c:pt idx="4">
                  <c:v>26.994161465299985</c:v>
                </c:pt>
                <c:pt idx="5">
                  <c:v>29.277357241369991</c:v>
                </c:pt>
                <c:pt idx="6">
                  <c:v>27.601382115279979</c:v>
                </c:pt>
                <c:pt idx="7">
                  <c:v>28.16281104845001</c:v>
                </c:pt>
                <c:pt idx="8">
                  <c:v>32.316313856049995</c:v>
                </c:pt>
                <c:pt idx="9">
                  <c:v>36.789674018940026</c:v>
                </c:pt>
                <c:pt idx="10">
                  <c:v>36.508383319979998</c:v>
                </c:pt>
                <c:pt idx="11">
                  <c:v>32.700996859420002</c:v>
                </c:pt>
                <c:pt idx="12">
                  <c:v>32.62429268967</c:v>
                </c:pt>
                <c:pt idx="13">
                  <c:v>31.767021901109985</c:v>
                </c:pt>
                <c:pt idx="14">
                  <c:v>29.97828171484996</c:v>
                </c:pt>
                <c:pt idx="15">
                  <c:v>34.272613581379979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5F-4B4D-BE81-2C4EA1D11234}"/>
            </c:ext>
          </c:extLst>
        </c:ser>
        <c:ser>
          <c:idx val="3"/>
          <c:order val="3"/>
          <c:tx>
            <c:strRef>
              <c:f>'Skandinavia, løpende priser'!$E$54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5F-4B4D-BE81-2C4EA1D11234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priser'!$E$58:$E$73</c:f>
              <c:numCache>
                <c:formatCode>_-* #\ ##0_-;\-* #\ ##0_-;_-* "-"??_-;_-@_-</c:formatCode>
                <c:ptCount val="16"/>
                <c:pt idx="0">
                  <c:v>55.831000000000003</c:v>
                </c:pt>
                <c:pt idx="1">
                  <c:v>50.516278</c:v>
                </c:pt>
                <c:pt idx="2">
                  <c:v>54.692239999999998</c:v>
                </c:pt>
                <c:pt idx="3">
                  <c:v>65.111913000000001</c:v>
                </c:pt>
                <c:pt idx="4">
                  <c:v>72.029792</c:v>
                </c:pt>
                <c:pt idx="5">
                  <c:v>74.068489999999997</c:v>
                </c:pt>
                <c:pt idx="6">
                  <c:v>77.4388632</c:v>
                </c:pt>
                <c:pt idx="7">
                  <c:v>85.120597136000001</c:v>
                </c:pt>
                <c:pt idx="8">
                  <c:v>93.328265243200008</c:v>
                </c:pt>
                <c:pt idx="9">
                  <c:v>93.508216347627993</c:v>
                </c:pt>
                <c:pt idx="10">
                  <c:v>98.835974480570243</c:v>
                </c:pt>
                <c:pt idx="11">
                  <c:v>113.94870937837224</c:v>
                </c:pt>
                <c:pt idx="12">
                  <c:v>114.519841054683</c:v>
                </c:pt>
                <c:pt idx="13">
                  <c:v>120.10505537541027</c:v>
                </c:pt>
                <c:pt idx="14">
                  <c:v>120.80595408263392</c:v>
                </c:pt>
                <c:pt idx="15">
                  <c:v>125.5216685093779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5F-4B4D-BE81-2C4EA1D1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sektor'!$G$31:$G$49</c:f>
              <c:numCache>
                <c:formatCode>0.0</c:formatCode>
                <c:ptCount val="19"/>
                <c:pt idx="0">
                  <c:v>16.703944825359997</c:v>
                </c:pt>
                <c:pt idx="1">
                  <c:v>12.044392947279999</c:v>
                </c:pt>
                <c:pt idx="2">
                  <c:v>8.5708492088399968</c:v>
                </c:pt>
                <c:pt idx="3">
                  <c:v>9.7491995643499916</c:v>
                </c:pt>
                <c:pt idx="4">
                  <c:v>12.148826431919991</c:v>
                </c:pt>
                <c:pt idx="5">
                  <c:v>13.757878716630008</c:v>
                </c:pt>
                <c:pt idx="6">
                  <c:v>16.540738472019992</c:v>
                </c:pt>
                <c:pt idx="7">
                  <c:v>16.92963272059</c:v>
                </c:pt>
                <c:pt idx="8">
                  <c:v>20.219358243269976</c:v>
                </c:pt>
                <c:pt idx="9">
                  <c:v>25.966558111279983</c:v>
                </c:pt>
                <c:pt idx="10">
                  <c:v>26.581590493180023</c:v>
                </c:pt>
                <c:pt idx="11">
                  <c:v>27.309394350680002</c:v>
                </c:pt>
                <c:pt idx="12">
                  <c:v>29.256627955929989</c:v>
                </c:pt>
                <c:pt idx="13">
                  <c:v>29.64336479544999</c:v>
                </c:pt>
                <c:pt idx="14">
                  <c:v>33.737276716659991</c:v>
                </c:pt>
                <c:pt idx="15">
                  <c:v>32.634225497809965</c:v>
                </c:pt>
                <c:pt idx="16">
                  <c:v>23.202534756469998</c:v>
                </c:pt>
                <c:pt idx="17">
                  <c:v>23.844088967089995</c:v>
                </c:pt>
                <c:pt idx="18">
                  <c:v>25.957529147229994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D1F-83B9-4F4E8ACEB036}"/>
            </c:ext>
          </c:extLst>
        </c:ser>
        <c:ser>
          <c:idx val="1"/>
          <c:order val="1"/>
          <c:tx>
            <c:strRef>
              <c:f>'Bygg Norge,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sektor'!$H$31:$H$49</c:f>
              <c:numCache>
                <c:formatCode>0.0</c:formatCode>
                <c:ptCount val="19"/>
                <c:pt idx="0">
                  <c:v>14.912603750669994</c:v>
                </c:pt>
                <c:pt idx="1">
                  <c:v>17.613836135560007</c:v>
                </c:pt>
                <c:pt idx="2">
                  <c:v>15.062709132049989</c:v>
                </c:pt>
                <c:pt idx="3">
                  <c:v>14.010543273679994</c:v>
                </c:pt>
                <c:pt idx="4">
                  <c:v>14.487471798910009</c:v>
                </c:pt>
                <c:pt idx="5">
                  <c:v>13.996402170049992</c:v>
                </c:pt>
                <c:pt idx="6">
                  <c:v>12.985847658030011</c:v>
                </c:pt>
                <c:pt idx="7">
                  <c:v>13.729676419860008</c:v>
                </c:pt>
                <c:pt idx="8">
                  <c:v>16.813107850089999</c:v>
                </c:pt>
                <c:pt idx="9">
                  <c:v>19.480792581669991</c:v>
                </c:pt>
                <c:pt idx="10">
                  <c:v>19.007718724660009</c:v>
                </c:pt>
                <c:pt idx="11">
                  <c:v>19.287170242899993</c:v>
                </c:pt>
                <c:pt idx="12">
                  <c:v>19.380847857889979</c:v>
                </c:pt>
                <c:pt idx="13">
                  <c:v>20.908262634119989</c:v>
                </c:pt>
                <c:pt idx="14">
                  <c:v>26.535786859939986</c:v>
                </c:pt>
                <c:pt idx="15">
                  <c:v>27.979682832580025</c:v>
                </c:pt>
                <c:pt idx="16">
                  <c:v>25.59928271419</c:v>
                </c:pt>
                <c:pt idx="17">
                  <c:v>21.75977855216999</c:v>
                </c:pt>
                <c:pt idx="18">
                  <c:v>21.031721138840012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D1F-83B9-4F4E8ACEB036}"/>
            </c:ext>
          </c:extLst>
        </c:ser>
        <c:ser>
          <c:idx val="2"/>
          <c:order val="2"/>
          <c:tx>
            <c:strRef>
              <c:f>'Bygg Norge,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sektor'!$I$31:$I$49</c:f>
              <c:numCache>
                <c:formatCode>0.0</c:formatCode>
                <c:ptCount val="19"/>
                <c:pt idx="0">
                  <c:v>5.9648617987199994</c:v>
                </c:pt>
                <c:pt idx="1">
                  <c:v>6.5506582366900021</c:v>
                </c:pt>
                <c:pt idx="2">
                  <c:v>5.0971440754000046</c:v>
                </c:pt>
                <c:pt idx="3">
                  <c:v>4.6587894539700034</c:v>
                </c:pt>
                <c:pt idx="4">
                  <c:v>5.6657528647899973</c:v>
                </c:pt>
                <c:pt idx="5">
                  <c:v>7.0556291931299997</c:v>
                </c:pt>
                <c:pt idx="6">
                  <c:v>7.7374447473699961</c:v>
                </c:pt>
                <c:pt idx="7">
                  <c:v>8.4307320784700046</c:v>
                </c:pt>
                <c:pt idx="8">
                  <c:v>8.2330625438000027</c:v>
                </c:pt>
                <c:pt idx="9">
                  <c:v>9.0408247403199997</c:v>
                </c:pt>
                <c:pt idx="10">
                  <c:v>10.275628505759991</c:v>
                </c:pt>
                <c:pt idx="11">
                  <c:v>9.4325440141700003</c:v>
                </c:pt>
                <c:pt idx="12">
                  <c:v>9.1090624447400028</c:v>
                </c:pt>
                <c:pt idx="13">
                  <c:v>9.7609417763599957</c:v>
                </c:pt>
                <c:pt idx="14">
                  <c:v>9.6255597078199955</c:v>
                </c:pt>
                <c:pt idx="15">
                  <c:v>8.9711653506600069</c:v>
                </c:pt>
                <c:pt idx="16">
                  <c:v>7.5749741300399975</c:v>
                </c:pt>
                <c:pt idx="17">
                  <c:v>7.3554980652099982</c:v>
                </c:pt>
                <c:pt idx="18">
                  <c:v>7.5453011247800079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3-4D1F-83B9-4F4E8ACEB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sektor'!$L$31:$L$49</c:f>
              <c:numCache>
                <c:formatCode>0.0</c:formatCode>
                <c:ptCount val="19"/>
                <c:pt idx="0">
                  <c:v>10.037557550659995</c:v>
                </c:pt>
                <c:pt idx="1">
                  <c:v>7.682192597970003</c:v>
                </c:pt>
                <c:pt idx="2">
                  <c:v>7.1147133490199987</c:v>
                </c:pt>
                <c:pt idx="3">
                  <c:v>9.2588399089300033</c:v>
                </c:pt>
                <c:pt idx="4">
                  <c:v>12.135689315350003</c:v>
                </c:pt>
                <c:pt idx="5">
                  <c:v>13.199024768970011</c:v>
                </c:pt>
                <c:pt idx="6">
                  <c:v>13.665630313869997</c:v>
                </c:pt>
                <c:pt idx="7">
                  <c:v>11.399470766610001</c:v>
                </c:pt>
                <c:pt idx="8">
                  <c:v>10.247729476690001</c:v>
                </c:pt>
                <c:pt idx="9">
                  <c:v>10.430417450009998</c:v>
                </c:pt>
                <c:pt idx="10">
                  <c:v>11.488798291359997</c:v>
                </c:pt>
                <c:pt idx="11">
                  <c:v>10.0968546982</c:v>
                </c:pt>
                <c:pt idx="12">
                  <c:v>9.250660300189999</c:v>
                </c:pt>
                <c:pt idx="13">
                  <c:v>10.387199893700005</c:v>
                </c:pt>
                <c:pt idx="14">
                  <c:v>11.61930917526</c:v>
                </c:pt>
                <c:pt idx="15">
                  <c:v>13.195633873869999</c:v>
                </c:pt>
                <c:pt idx="16">
                  <c:v>12.134472168410001</c:v>
                </c:pt>
                <c:pt idx="17">
                  <c:v>11.278210796910004</c:v>
                </c:pt>
                <c:pt idx="18">
                  <c:v>11.201833187530001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90E-9CD8-01D31C3B38D1}"/>
            </c:ext>
          </c:extLst>
        </c:ser>
        <c:ser>
          <c:idx val="1"/>
          <c:order val="1"/>
          <c:tx>
            <c:strRef>
              <c:f>'Bygg Norge,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sektor'!$M$31:$M$49</c:f>
              <c:numCache>
                <c:formatCode>0.0</c:formatCode>
                <c:ptCount val="19"/>
                <c:pt idx="0">
                  <c:v>13.904335959290002</c:v>
                </c:pt>
                <c:pt idx="1">
                  <c:v>14.389097448360005</c:v>
                </c:pt>
                <c:pt idx="2">
                  <c:v>12.855595527989998</c:v>
                </c:pt>
                <c:pt idx="3">
                  <c:v>11.36748416766001</c:v>
                </c:pt>
                <c:pt idx="4">
                  <c:v>12.674394797919998</c:v>
                </c:pt>
                <c:pt idx="5">
                  <c:v>12.359959882460002</c:v>
                </c:pt>
                <c:pt idx="6">
                  <c:v>11.051064519819999</c:v>
                </c:pt>
                <c:pt idx="7">
                  <c:v>10.105650148320004</c:v>
                </c:pt>
                <c:pt idx="8">
                  <c:v>11.376965812229995</c:v>
                </c:pt>
                <c:pt idx="9">
                  <c:v>11.249471780610001</c:v>
                </c:pt>
                <c:pt idx="10">
                  <c:v>11.243759244649993</c:v>
                </c:pt>
                <c:pt idx="11">
                  <c:v>10.879731686660007</c:v>
                </c:pt>
                <c:pt idx="12">
                  <c:v>9.8106866526600029</c:v>
                </c:pt>
                <c:pt idx="13">
                  <c:v>10.942896084989995</c:v>
                </c:pt>
                <c:pt idx="14">
                  <c:v>13.203764549549996</c:v>
                </c:pt>
                <c:pt idx="15">
                  <c:v>15.802772685830011</c:v>
                </c:pt>
                <c:pt idx="16">
                  <c:v>13.919853979760001</c:v>
                </c:pt>
                <c:pt idx="17">
                  <c:v>12.623019520740003</c:v>
                </c:pt>
                <c:pt idx="18">
                  <c:v>12.226867386399993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0-490E-9CD8-01D31C3B38D1}"/>
            </c:ext>
          </c:extLst>
        </c:ser>
        <c:ser>
          <c:idx val="2"/>
          <c:order val="2"/>
          <c:tx>
            <c:strRef>
              <c:f>'Bygg Norge,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sektor'!$N$31:$N$49</c:f>
              <c:numCache>
                <c:formatCode>0.0</c:formatCode>
                <c:ptCount val="19"/>
                <c:pt idx="0">
                  <c:v>3.6984005647200013</c:v>
                </c:pt>
                <c:pt idx="1">
                  <c:v>4.4702511845000004</c:v>
                </c:pt>
                <c:pt idx="2">
                  <c:v>3.81882671304</c:v>
                </c:pt>
                <c:pt idx="3">
                  <c:v>4.2701646436099994</c:v>
                </c:pt>
                <c:pt idx="4">
                  <c:v>3.5138688640500009</c:v>
                </c:pt>
                <c:pt idx="5">
                  <c:v>3.1144319403699989</c:v>
                </c:pt>
                <c:pt idx="6">
                  <c:v>3.5978505069100009</c:v>
                </c:pt>
                <c:pt idx="7">
                  <c:v>3.9240530241299987</c:v>
                </c:pt>
                <c:pt idx="8">
                  <c:v>4.6962725950099991</c:v>
                </c:pt>
                <c:pt idx="9">
                  <c:v>4.2617386692499997</c:v>
                </c:pt>
                <c:pt idx="10">
                  <c:v>4.2462634521299982</c:v>
                </c:pt>
                <c:pt idx="11">
                  <c:v>5.4755886619999998</c:v>
                </c:pt>
                <c:pt idx="12">
                  <c:v>6.9888975183499982</c:v>
                </c:pt>
                <c:pt idx="13">
                  <c:v>7.6524992365499989</c:v>
                </c:pt>
                <c:pt idx="14">
                  <c:v>6.0717829293600012</c:v>
                </c:pt>
                <c:pt idx="15">
                  <c:v>4.5896540030900015</c:v>
                </c:pt>
                <c:pt idx="16">
                  <c:v>5.2157403261999988</c:v>
                </c:pt>
                <c:pt idx="17">
                  <c:v>4.8214043293899991</c:v>
                </c:pt>
                <c:pt idx="18">
                  <c:v>5.323370371030002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0-490E-9CD8-01D31C3B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sektor'!$Q$31:$Q$49</c:f>
              <c:numCache>
                <c:formatCode>0.0</c:formatCode>
                <c:ptCount val="19"/>
                <c:pt idx="0">
                  <c:v>7.0551638927999996</c:v>
                </c:pt>
                <c:pt idx="1">
                  <c:v>5.3226983578899985</c:v>
                </c:pt>
                <c:pt idx="2">
                  <c:v>5.2910254061999993</c:v>
                </c:pt>
                <c:pt idx="3">
                  <c:v>7.129682653129997</c:v>
                </c:pt>
                <c:pt idx="4">
                  <c:v>7.3747116691499999</c:v>
                </c:pt>
                <c:pt idx="5">
                  <c:v>8.1022968670800015</c:v>
                </c:pt>
                <c:pt idx="6">
                  <c:v>8.1362846073899977</c:v>
                </c:pt>
                <c:pt idx="7">
                  <c:v>7.986155968280003</c:v>
                </c:pt>
                <c:pt idx="8">
                  <c:v>9.1416673814800014</c:v>
                </c:pt>
                <c:pt idx="9">
                  <c:v>10.013485830399997</c:v>
                </c:pt>
                <c:pt idx="10">
                  <c:v>9.4802528013899909</c:v>
                </c:pt>
                <c:pt idx="11">
                  <c:v>9.6342214783300015</c:v>
                </c:pt>
                <c:pt idx="12">
                  <c:v>9.7440834043399978</c:v>
                </c:pt>
                <c:pt idx="13">
                  <c:v>9.0703393218700032</c:v>
                </c:pt>
                <c:pt idx="14">
                  <c:v>9.0080284096199996</c:v>
                </c:pt>
                <c:pt idx="15">
                  <c:v>9.2241558970599993</c:v>
                </c:pt>
                <c:pt idx="16">
                  <c:v>7.8354194397500017</c:v>
                </c:pt>
                <c:pt idx="17">
                  <c:v>7.0331965572800001</c:v>
                </c:pt>
                <c:pt idx="18">
                  <c:v>8.6161101705000007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302-BC3D-7C0FC24C95FB}"/>
            </c:ext>
          </c:extLst>
        </c:ser>
        <c:ser>
          <c:idx val="1"/>
          <c:order val="1"/>
          <c:tx>
            <c:strRef>
              <c:f>'Bygg Norge,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sektor'!$R$31:$R$49</c:f>
              <c:numCache>
                <c:formatCode>0.0</c:formatCode>
                <c:ptCount val="19"/>
                <c:pt idx="0">
                  <c:v>7.8705651499100053</c:v>
                </c:pt>
                <c:pt idx="1">
                  <c:v>8.3331893465400011</c:v>
                </c:pt>
                <c:pt idx="2">
                  <c:v>7.8380093840199967</c:v>
                </c:pt>
                <c:pt idx="3">
                  <c:v>7.1890997344600009</c:v>
                </c:pt>
                <c:pt idx="4">
                  <c:v>7.7644608962099992</c:v>
                </c:pt>
                <c:pt idx="5">
                  <c:v>7.9070424709299996</c:v>
                </c:pt>
                <c:pt idx="6">
                  <c:v>8.806262427490001</c:v>
                </c:pt>
                <c:pt idx="7">
                  <c:v>9.8486346009299961</c:v>
                </c:pt>
                <c:pt idx="8">
                  <c:v>9.1011793561099985</c:v>
                </c:pt>
                <c:pt idx="9">
                  <c:v>6.7620260886100008</c:v>
                </c:pt>
                <c:pt idx="10">
                  <c:v>7.2072185909300037</c:v>
                </c:pt>
                <c:pt idx="11">
                  <c:v>8.3583179565900032</c:v>
                </c:pt>
                <c:pt idx="12">
                  <c:v>7.3605735863100037</c:v>
                </c:pt>
                <c:pt idx="13">
                  <c:v>8.1149506959200046</c:v>
                </c:pt>
                <c:pt idx="14">
                  <c:v>8.183824609600002</c:v>
                </c:pt>
                <c:pt idx="15">
                  <c:v>8.7754435836899987</c:v>
                </c:pt>
                <c:pt idx="16">
                  <c:v>7.7745850972200037</c:v>
                </c:pt>
                <c:pt idx="17">
                  <c:v>7.2320781938300085</c:v>
                </c:pt>
                <c:pt idx="18">
                  <c:v>7.6927913799400054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C-4302-BC3D-7C0FC24C95FB}"/>
            </c:ext>
          </c:extLst>
        </c:ser>
        <c:ser>
          <c:idx val="2"/>
          <c:order val="2"/>
          <c:tx>
            <c:strRef>
              <c:f>'Bygg Norge,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sektor'!$S$31:$S$49</c:f>
              <c:numCache>
                <c:formatCode>0.0</c:formatCode>
                <c:ptCount val="19"/>
                <c:pt idx="0">
                  <c:v>3.5634259133600015</c:v>
                </c:pt>
                <c:pt idx="1">
                  <c:v>3.4340017499100002</c:v>
                </c:pt>
                <c:pt idx="2">
                  <c:v>4.0547638983100009</c:v>
                </c:pt>
                <c:pt idx="3">
                  <c:v>4.6490529613900007</c:v>
                </c:pt>
                <c:pt idx="4">
                  <c:v>3.36783543044</c:v>
                </c:pt>
                <c:pt idx="5">
                  <c:v>2.557833755169999</c:v>
                </c:pt>
                <c:pt idx="6">
                  <c:v>2.9982194351600002</c:v>
                </c:pt>
                <c:pt idx="7">
                  <c:v>4.1844773268100024</c:v>
                </c:pt>
                <c:pt idx="8">
                  <c:v>4.7694762676600018</c:v>
                </c:pt>
                <c:pt idx="9">
                  <c:v>4.5584293217500047</c:v>
                </c:pt>
                <c:pt idx="10">
                  <c:v>4.1625844591800023</c:v>
                </c:pt>
                <c:pt idx="11">
                  <c:v>6.171180865170002</c:v>
                </c:pt>
                <c:pt idx="12">
                  <c:v>6.149019763620001</c:v>
                </c:pt>
                <c:pt idx="13">
                  <c:v>5.0158613216900001</c:v>
                </c:pt>
                <c:pt idx="14">
                  <c:v>5.3601070349399986</c:v>
                </c:pt>
                <c:pt idx="15">
                  <c:v>6.9803416739600044</c:v>
                </c:pt>
                <c:pt idx="16">
                  <c:v>7.1264896810800007</c:v>
                </c:pt>
                <c:pt idx="17">
                  <c:v>4.9938068333400034</c:v>
                </c:pt>
                <c:pt idx="18">
                  <c:v>4.6377288542699988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C-4302-BC3D-7C0FC24C9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sektor'!$V$31:$V$49</c:f>
              <c:numCache>
                <c:formatCode>0.0</c:formatCode>
                <c:ptCount val="19"/>
                <c:pt idx="0">
                  <c:v>3.6003919870200001</c:v>
                </c:pt>
                <c:pt idx="1">
                  <c:v>2.5319377843800002</c:v>
                </c:pt>
                <c:pt idx="2">
                  <c:v>2.0146739824300006</c:v>
                </c:pt>
                <c:pt idx="3">
                  <c:v>2.8506967362300006</c:v>
                </c:pt>
                <c:pt idx="4">
                  <c:v>4.2095564153700007</c:v>
                </c:pt>
                <c:pt idx="5">
                  <c:v>6.029664514720003</c:v>
                </c:pt>
                <c:pt idx="6">
                  <c:v>6.8997117755499966</c:v>
                </c:pt>
                <c:pt idx="7">
                  <c:v>7.3256761924700005</c:v>
                </c:pt>
                <c:pt idx="8">
                  <c:v>7.4643486776600021</c:v>
                </c:pt>
                <c:pt idx="9">
                  <c:v>8.1708196300199951</c:v>
                </c:pt>
                <c:pt idx="10">
                  <c:v>8.1336228036199945</c:v>
                </c:pt>
                <c:pt idx="11">
                  <c:v>7.8624077751000003</c:v>
                </c:pt>
                <c:pt idx="12">
                  <c:v>6.9801595940200043</c:v>
                </c:pt>
                <c:pt idx="13">
                  <c:v>7.876662557490004</c:v>
                </c:pt>
                <c:pt idx="14">
                  <c:v>9.2109855681899955</c:v>
                </c:pt>
                <c:pt idx="15">
                  <c:v>9.5436504620399987</c:v>
                </c:pt>
                <c:pt idx="16">
                  <c:v>8.7003085996500023</c:v>
                </c:pt>
                <c:pt idx="17">
                  <c:v>8.1180960965700049</c:v>
                </c:pt>
                <c:pt idx="18">
                  <c:v>8.2754228744600002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9C7-926A-BD98F2F5DCB3}"/>
            </c:ext>
          </c:extLst>
        </c:ser>
        <c:ser>
          <c:idx val="1"/>
          <c:order val="1"/>
          <c:tx>
            <c:strRef>
              <c:f>'Bygg Norge,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sektor'!$W$31:$W$49</c:f>
              <c:numCache>
                <c:formatCode>0.0</c:formatCode>
                <c:ptCount val="19"/>
                <c:pt idx="0">
                  <c:v>4.4055470140099997</c:v>
                </c:pt>
                <c:pt idx="1">
                  <c:v>4.9646285554500009</c:v>
                </c:pt>
                <c:pt idx="2">
                  <c:v>4.4337535695800021</c:v>
                </c:pt>
                <c:pt idx="3">
                  <c:v>5.1325198069300004</c:v>
                </c:pt>
                <c:pt idx="4">
                  <c:v>4.8716151327700006</c:v>
                </c:pt>
                <c:pt idx="5">
                  <c:v>4.3765063183400006</c:v>
                </c:pt>
                <c:pt idx="6">
                  <c:v>4.8593516820499989</c:v>
                </c:pt>
                <c:pt idx="7">
                  <c:v>4.7150354463500017</c:v>
                </c:pt>
                <c:pt idx="8">
                  <c:v>4.6670812657900012</c:v>
                </c:pt>
                <c:pt idx="9">
                  <c:v>5.5268654219899984</c:v>
                </c:pt>
                <c:pt idx="10">
                  <c:v>5.0191717354299996</c:v>
                </c:pt>
                <c:pt idx="11">
                  <c:v>4.9151862837300007</c:v>
                </c:pt>
                <c:pt idx="12">
                  <c:v>5.3949387874499983</c:v>
                </c:pt>
                <c:pt idx="13">
                  <c:v>6.7754881237299953</c:v>
                </c:pt>
                <c:pt idx="14">
                  <c:v>8.4249094469300019</c:v>
                </c:pt>
                <c:pt idx="15">
                  <c:v>8.7487646383400044</c:v>
                </c:pt>
                <c:pt idx="16">
                  <c:v>6.78334707467</c:v>
                </c:pt>
                <c:pt idx="17">
                  <c:v>6.608125943310001</c:v>
                </c:pt>
                <c:pt idx="18">
                  <c:v>6.5098598659499984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9C7-926A-BD98F2F5DCB3}"/>
            </c:ext>
          </c:extLst>
        </c:ser>
        <c:ser>
          <c:idx val="2"/>
          <c:order val="2"/>
          <c:tx>
            <c:strRef>
              <c:f>'Bygg Norge,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sektor'!$X$31:$X$49</c:f>
              <c:numCache>
                <c:formatCode>0.0</c:formatCode>
                <c:ptCount val="19"/>
                <c:pt idx="0">
                  <c:v>2.7100229284099995</c:v>
                </c:pt>
                <c:pt idx="1">
                  <c:v>2.0487966513400009</c:v>
                </c:pt>
                <c:pt idx="2">
                  <c:v>2.066079095810001</c:v>
                </c:pt>
                <c:pt idx="3">
                  <c:v>1.9567863881299996</c:v>
                </c:pt>
                <c:pt idx="4">
                  <c:v>2.1324177784499989</c:v>
                </c:pt>
                <c:pt idx="5">
                  <c:v>2.7233944784199999</c:v>
                </c:pt>
                <c:pt idx="6">
                  <c:v>2.5931072491800009</c:v>
                </c:pt>
                <c:pt idx="7">
                  <c:v>2.9637200963500003</c:v>
                </c:pt>
                <c:pt idx="8">
                  <c:v>3.3939208664599989</c:v>
                </c:pt>
                <c:pt idx="9">
                  <c:v>3.0456023437400006</c:v>
                </c:pt>
                <c:pt idx="10">
                  <c:v>2.2878052429499998</c:v>
                </c:pt>
                <c:pt idx="11">
                  <c:v>2.9741148992000008</c:v>
                </c:pt>
                <c:pt idx="12">
                  <c:v>3.4714084727999981</c:v>
                </c:pt>
                <c:pt idx="13">
                  <c:v>3.5070197657099995</c:v>
                </c:pt>
                <c:pt idx="14">
                  <c:v>3.4395056330299996</c:v>
                </c:pt>
                <c:pt idx="15">
                  <c:v>3.5403344927400009</c:v>
                </c:pt>
                <c:pt idx="16">
                  <c:v>3.3943336545699996</c:v>
                </c:pt>
                <c:pt idx="17">
                  <c:v>3.2928323453800008</c:v>
                </c:pt>
                <c:pt idx="18">
                  <c:v>3.8437602168400002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F-49C7-926A-BD98F2F5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sektor'!$AA$30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sektor'!$AA$31:$AA$49</c:f>
              <c:numCache>
                <c:formatCode>0.0</c:formatCode>
                <c:ptCount val="19"/>
                <c:pt idx="0">
                  <c:v>3.5259865830099981</c:v>
                </c:pt>
                <c:pt idx="1">
                  <c:v>2.7518949491299991</c:v>
                </c:pt>
                <c:pt idx="2">
                  <c:v>2.0091148784399997</c:v>
                </c:pt>
                <c:pt idx="3">
                  <c:v>1.9258816236200009</c:v>
                </c:pt>
                <c:pt idx="4">
                  <c:v>2.0542130594099994</c:v>
                </c:pt>
                <c:pt idx="5">
                  <c:v>2.4669437822099995</c:v>
                </c:pt>
                <c:pt idx="6">
                  <c:v>3.2730348255399999</c:v>
                </c:pt>
                <c:pt idx="7">
                  <c:v>3.8490714634200018</c:v>
                </c:pt>
                <c:pt idx="8">
                  <c:v>4.9211574169599972</c:v>
                </c:pt>
                <c:pt idx="9">
                  <c:v>6.0980621376599995</c:v>
                </c:pt>
                <c:pt idx="10">
                  <c:v>5.6394999475999983</c:v>
                </c:pt>
                <c:pt idx="11">
                  <c:v>4.9016815745199986</c:v>
                </c:pt>
                <c:pt idx="12">
                  <c:v>4.9543814923100022</c:v>
                </c:pt>
                <c:pt idx="13">
                  <c:v>4.6633859370400002</c:v>
                </c:pt>
                <c:pt idx="14">
                  <c:v>4.9570374781599966</c:v>
                </c:pt>
                <c:pt idx="15">
                  <c:v>4.7035833146600012</c:v>
                </c:pt>
                <c:pt idx="16">
                  <c:v>3.8883991694899991</c:v>
                </c:pt>
                <c:pt idx="17">
                  <c:v>3.7450381977399978</c:v>
                </c:pt>
                <c:pt idx="18">
                  <c:v>4.5768881582500027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8-4F16-B355-84448B89DE9E}"/>
            </c:ext>
          </c:extLst>
        </c:ser>
        <c:ser>
          <c:idx val="1"/>
          <c:order val="1"/>
          <c:tx>
            <c:strRef>
              <c:f>'Bygg Norge, region og sektor'!$AB$30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sektor'!$AB$31:$AB$49</c:f>
              <c:numCache>
                <c:formatCode>0.0</c:formatCode>
                <c:ptCount val="19"/>
                <c:pt idx="0">
                  <c:v>2.4570311054099987</c:v>
                </c:pt>
                <c:pt idx="1">
                  <c:v>3.2856870829000013</c:v>
                </c:pt>
                <c:pt idx="2">
                  <c:v>3.6392907011400002</c:v>
                </c:pt>
                <c:pt idx="3">
                  <c:v>3.5371942417300017</c:v>
                </c:pt>
                <c:pt idx="4">
                  <c:v>4.1829644729900011</c:v>
                </c:pt>
                <c:pt idx="5">
                  <c:v>3.7073896201900016</c:v>
                </c:pt>
                <c:pt idx="6">
                  <c:v>3.3204885688500014</c:v>
                </c:pt>
                <c:pt idx="7">
                  <c:v>3.8112409283000002</c:v>
                </c:pt>
                <c:pt idx="8">
                  <c:v>3.6332384344499995</c:v>
                </c:pt>
                <c:pt idx="9">
                  <c:v>4.4733598398699996</c:v>
                </c:pt>
                <c:pt idx="10">
                  <c:v>4.6222173291800015</c:v>
                </c:pt>
                <c:pt idx="11">
                  <c:v>5.0168736642900011</c:v>
                </c:pt>
                <c:pt idx="12">
                  <c:v>5.8810103701399994</c:v>
                </c:pt>
                <c:pt idx="13">
                  <c:v>5.2261912550199998</c:v>
                </c:pt>
                <c:pt idx="14">
                  <c:v>5.5682220519900039</c:v>
                </c:pt>
                <c:pt idx="15">
                  <c:v>7.2120863774599968</c:v>
                </c:pt>
                <c:pt idx="16">
                  <c:v>6.1159205468900035</c:v>
                </c:pt>
                <c:pt idx="17">
                  <c:v>5.4610687359199996</c:v>
                </c:pt>
                <c:pt idx="18">
                  <c:v>5.1733979206899985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8-4F16-B355-84448B89DE9E}"/>
            </c:ext>
          </c:extLst>
        </c:ser>
        <c:ser>
          <c:idx val="2"/>
          <c:order val="2"/>
          <c:tx>
            <c:strRef>
              <c:f>'Bygg Norge, region og sektor'!$AC$30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sektor'!$AC$31:$AC$49</c:f>
              <c:numCache>
                <c:formatCode>0.0</c:formatCode>
                <c:ptCount val="19"/>
                <c:pt idx="0">
                  <c:v>1.7324020550199999</c:v>
                </c:pt>
                <c:pt idx="1">
                  <c:v>1.6680479203599998</c:v>
                </c:pt>
                <c:pt idx="2">
                  <c:v>1.63707715152</c:v>
                </c:pt>
                <c:pt idx="3">
                  <c:v>2.4029518635800007</c:v>
                </c:pt>
                <c:pt idx="4">
                  <c:v>2.1601203603099997</c:v>
                </c:pt>
                <c:pt idx="5">
                  <c:v>1.5315624841599997</c:v>
                </c:pt>
                <c:pt idx="6">
                  <c:v>2.2821056594800004</c:v>
                </c:pt>
                <c:pt idx="7">
                  <c:v>3.3294232986900023</c:v>
                </c:pt>
                <c:pt idx="8">
                  <c:v>3.7998492836200017</c:v>
                </c:pt>
                <c:pt idx="9">
                  <c:v>3.7034350018199991</c:v>
                </c:pt>
                <c:pt idx="10">
                  <c:v>3.2565570851800003</c:v>
                </c:pt>
                <c:pt idx="11">
                  <c:v>3.2203676818299996</c:v>
                </c:pt>
                <c:pt idx="12">
                  <c:v>3.594283361710001</c:v>
                </c:pt>
                <c:pt idx="13">
                  <c:v>3.7243680524400005</c:v>
                </c:pt>
                <c:pt idx="14">
                  <c:v>3.6104006570900009</c:v>
                </c:pt>
                <c:pt idx="15">
                  <c:v>2.930247240049999</c:v>
                </c:pt>
                <c:pt idx="16">
                  <c:v>2.7457385470099998</c:v>
                </c:pt>
                <c:pt idx="17">
                  <c:v>2.80974363171</c:v>
                </c:pt>
                <c:pt idx="18">
                  <c:v>2.53275037494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8-4F16-B355-84448B89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sektor'!$B$31:$B$49</c:f>
              <c:numCache>
                <c:formatCode>0.0</c:formatCode>
                <c:ptCount val="19"/>
                <c:pt idx="0">
                  <c:v>13.893132591529998</c:v>
                </c:pt>
                <c:pt idx="1">
                  <c:v>11.143653929240001</c:v>
                </c:pt>
                <c:pt idx="2">
                  <c:v>12.415896732219997</c:v>
                </c:pt>
                <c:pt idx="3">
                  <c:v>15.510299122180001</c:v>
                </c:pt>
                <c:pt idx="4">
                  <c:v>17.45484397889</c:v>
                </c:pt>
                <c:pt idx="5">
                  <c:v>21.404001156760003</c:v>
                </c:pt>
                <c:pt idx="6">
                  <c:v>25.692837074370004</c:v>
                </c:pt>
                <c:pt idx="7">
                  <c:v>28.442223921950003</c:v>
                </c:pt>
                <c:pt idx="8">
                  <c:v>35.170356647170003</c:v>
                </c:pt>
                <c:pt idx="9">
                  <c:v>42.284794940010002</c:v>
                </c:pt>
                <c:pt idx="10">
                  <c:v>38.63440082428</c:v>
                </c:pt>
                <c:pt idx="11">
                  <c:v>29.859734061539989</c:v>
                </c:pt>
                <c:pt idx="12">
                  <c:v>28.937275531109997</c:v>
                </c:pt>
                <c:pt idx="13">
                  <c:v>35.469135992539996</c:v>
                </c:pt>
                <c:pt idx="14">
                  <c:v>48.408319797910032</c:v>
                </c:pt>
                <c:pt idx="15">
                  <c:v>37.608832993569983</c:v>
                </c:pt>
                <c:pt idx="16">
                  <c:v>22.699642738289992</c:v>
                </c:pt>
                <c:pt idx="17">
                  <c:v>28.516491206600001</c:v>
                </c:pt>
                <c:pt idx="18">
                  <c:v>34.18834598179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D-4DBE-9AAF-F51F15009E03}"/>
            </c:ext>
          </c:extLst>
        </c:ser>
        <c:ser>
          <c:idx val="1"/>
          <c:order val="1"/>
          <c:tx>
            <c:strRef>
              <c:f>'Bygg Sverige,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sektor'!$C$31:$C$49</c:f>
              <c:numCache>
                <c:formatCode>0.0</c:formatCode>
                <c:ptCount val="19"/>
                <c:pt idx="0">
                  <c:v>6.1462582301199999</c:v>
                </c:pt>
                <c:pt idx="1">
                  <c:v>5.9080207348099973</c:v>
                </c:pt>
                <c:pt idx="2">
                  <c:v>3.9227366746299994</c:v>
                </c:pt>
                <c:pt idx="3">
                  <c:v>5.6250793798199998</c:v>
                </c:pt>
                <c:pt idx="4">
                  <c:v>10.081464736080003</c:v>
                </c:pt>
                <c:pt idx="5">
                  <c:v>11.185290946920006</c:v>
                </c:pt>
                <c:pt idx="6">
                  <c:v>8.3474791738599983</c:v>
                </c:pt>
                <c:pt idx="7">
                  <c:v>9.3124556551399955</c:v>
                </c:pt>
                <c:pt idx="8">
                  <c:v>9.1701813649799995</c:v>
                </c:pt>
                <c:pt idx="9">
                  <c:v>10.946385792040001</c:v>
                </c:pt>
                <c:pt idx="10">
                  <c:v>10.157974527170007</c:v>
                </c:pt>
                <c:pt idx="11">
                  <c:v>10.322361876</c:v>
                </c:pt>
                <c:pt idx="12">
                  <c:v>9.1114755280100006</c:v>
                </c:pt>
                <c:pt idx="13">
                  <c:v>7.217880442170002</c:v>
                </c:pt>
                <c:pt idx="14">
                  <c:v>10.688649077669995</c:v>
                </c:pt>
                <c:pt idx="15">
                  <c:v>11.216123248540004</c:v>
                </c:pt>
                <c:pt idx="16">
                  <c:v>8.6649875199499977</c:v>
                </c:pt>
                <c:pt idx="17">
                  <c:v>8.1033643165699996</c:v>
                </c:pt>
                <c:pt idx="18">
                  <c:v>8.8927006464100025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D-4DBE-9AAF-F51F15009E03}"/>
            </c:ext>
          </c:extLst>
        </c:ser>
        <c:ser>
          <c:idx val="2"/>
          <c:order val="2"/>
          <c:tx>
            <c:strRef>
              <c:f>'Bygg Sverige,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sektor'!$D$31:$D$49</c:f>
              <c:numCache>
                <c:formatCode>0.0</c:formatCode>
                <c:ptCount val="19"/>
                <c:pt idx="0">
                  <c:v>2.6457272802799991</c:v>
                </c:pt>
                <c:pt idx="1">
                  <c:v>1.9804139939899996</c:v>
                </c:pt>
                <c:pt idx="2">
                  <c:v>1.9099300057800013</c:v>
                </c:pt>
                <c:pt idx="3">
                  <c:v>3.7166465154399995</c:v>
                </c:pt>
                <c:pt idx="4">
                  <c:v>3.7277396956799995</c:v>
                </c:pt>
                <c:pt idx="5">
                  <c:v>3.2312629339299983</c:v>
                </c:pt>
                <c:pt idx="6">
                  <c:v>5.4701472620599993</c:v>
                </c:pt>
                <c:pt idx="7">
                  <c:v>7.2261071305200018</c:v>
                </c:pt>
                <c:pt idx="8">
                  <c:v>7.7693278625700017</c:v>
                </c:pt>
                <c:pt idx="9">
                  <c:v>9.3743897248299977</c:v>
                </c:pt>
                <c:pt idx="10">
                  <c:v>9.4220831371199942</c:v>
                </c:pt>
                <c:pt idx="11">
                  <c:v>9.188769471519997</c:v>
                </c:pt>
                <c:pt idx="12">
                  <c:v>6.8877712809599974</c:v>
                </c:pt>
                <c:pt idx="13">
                  <c:v>6.9118313858199993</c:v>
                </c:pt>
                <c:pt idx="14">
                  <c:v>7.4226383847800008</c:v>
                </c:pt>
                <c:pt idx="15">
                  <c:v>5.6785299737599999</c:v>
                </c:pt>
                <c:pt idx="16">
                  <c:v>4.2849128145600002</c:v>
                </c:pt>
                <c:pt idx="17">
                  <c:v>4.5704113100200008</c:v>
                </c:pt>
                <c:pt idx="18">
                  <c:v>6.4274356557600001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DBE-9AAF-F51F1500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sektor'!$G$31:$G$49</c:f>
              <c:numCache>
                <c:formatCode>0.0</c:formatCode>
                <c:ptCount val="19"/>
                <c:pt idx="0">
                  <c:v>2.2126802944200001</c:v>
                </c:pt>
                <c:pt idx="1">
                  <c:v>2.2775937497800003</c:v>
                </c:pt>
                <c:pt idx="2">
                  <c:v>2.3795915339300002</c:v>
                </c:pt>
                <c:pt idx="3">
                  <c:v>2.7798547028800003</c:v>
                </c:pt>
                <c:pt idx="4">
                  <c:v>3.5485184026200001</c:v>
                </c:pt>
                <c:pt idx="5">
                  <c:v>3.6554484691100004</c:v>
                </c:pt>
                <c:pt idx="6">
                  <c:v>4.5632461705599994</c:v>
                </c:pt>
                <c:pt idx="7">
                  <c:v>6.4785766762999994</c:v>
                </c:pt>
                <c:pt idx="8">
                  <c:v>7.6831716085200004</c:v>
                </c:pt>
                <c:pt idx="9">
                  <c:v>10.439522366239999</c:v>
                </c:pt>
                <c:pt idx="10">
                  <c:v>11.134838377329999</c:v>
                </c:pt>
                <c:pt idx="11">
                  <c:v>7.9887772754800004</c:v>
                </c:pt>
                <c:pt idx="12">
                  <c:v>8.7608626313799984</c:v>
                </c:pt>
                <c:pt idx="13">
                  <c:v>12.542524660989999</c:v>
                </c:pt>
                <c:pt idx="14">
                  <c:v>13.35289229566</c:v>
                </c:pt>
                <c:pt idx="15">
                  <c:v>8.8174248214300004</c:v>
                </c:pt>
                <c:pt idx="16">
                  <c:v>6.0502372519999996</c:v>
                </c:pt>
                <c:pt idx="17">
                  <c:v>6.8778129479400008</c:v>
                </c:pt>
                <c:pt idx="18">
                  <c:v>8.788663788640001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0-49E5-9EDA-6C5846948835}"/>
            </c:ext>
          </c:extLst>
        </c:ser>
        <c:ser>
          <c:idx val="1"/>
          <c:order val="1"/>
          <c:tx>
            <c:strRef>
              <c:f>'Bygg Sverige,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sektor'!$H$31:$H$49</c:f>
              <c:numCache>
                <c:formatCode>0.0</c:formatCode>
                <c:ptCount val="19"/>
                <c:pt idx="0">
                  <c:v>2.2934335776699992</c:v>
                </c:pt>
                <c:pt idx="1">
                  <c:v>2.6193242851599998</c:v>
                </c:pt>
                <c:pt idx="2">
                  <c:v>3.7752201493599995</c:v>
                </c:pt>
                <c:pt idx="3">
                  <c:v>4.3544575121900024</c:v>
                </c:pt>
                <c:pt idx="4">
                  <c:v>4.8358842366399992</c:v>
                </c:pt>
                <c:pt idx="5">
                  <c:v>4.5401282008000008</c:v>
                </c:pt>
                <c:pt idx="6">
                  <c:v>2.8477363119200008</c:v>
                </c:pt>
                <c:pt idx="7">
                  <c:v>2.3532536409300002</c:v>
                </c:pt>
                <c:pt idx="8">
                  <c:v>3.1482890837900008</c:v>
                </c:pt>
                <c:pt idx="9">
                  <c:v>5.1516535583799987</c:v>
                </c:pt>
                <c:pt idx="10">
                  <c:v>4.8496256599799992</c:v>
                </c:pt>
                <c:pt idx="11">
                  <c:v>4.3055613523899998</c:v>
                </c:pt>
                <c:pt idx="12">
                  <c:v>5.5936322426200009</c:v>
                </c:pt>
                <c:pt idx="13">
                  <c:v>5.8660253995099989</c:v>
                </c:pt>
                <c:pt idx="14">
                  <c:v>9.122575785640004</c:v>
                </c:pt>
                <c:pt idx="15">
                  <c:v>12.044305433420002</c:v>
                </c:pt>
                <c:pt idx="16">
                  <c:v>10.306446111960001</c:v>
                </c:pt>
                <c:pt idx="17">
                  <c:v>9.2236840505799975</c:v>
                </c:pt>
                <c:pt idx="18">
                  <c:v>7.325267859210002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0-49E5-9EDA-6C5846948835}"/>
            </c:ext>
          </c:extLst>
        </c:ser>
        <c:ser>
          <c:idx val="2"/>
          <c:order val="2"/>
          <c:tx>
            <c:strRef>
              <c:f>'Bygg Sverige,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sektor'!$I$31:$I$49</c:f>
              <c:numCache>
                <c:formatCode>0.0</c:formatCode>
                <c:ptCount val="19"/>
                <c:pt idx="0">
                  <c:v>1.1998224861100002</c:v>
                </c:pt>
                <c:pt idx="1">
                  <c:v>1.6176973292600003</c:v>
                </c:pt>
                <c:pt idx="2">
                  <c:v>2.0389837543800002</c:v>
                </c:pt>
                <c:pt idx="3">
                  <c:v>2.3912352552300007</c:v>
                </c:pt>
                <c:pt idx="4">
                  <c:v>1.5086022633499998</c:v>
                </c:pt>
                <c:pt idx="5">
                  <c:v>1.60600695275</c:v>
                </c:pt>
                <c:pt idx="6">
                  <c:v>2.2625672509499997</c:v>
                </c:pt>
                <c:pt idx="7">
                  <c:v>2.3281226836699993</c:v>
                </c:pt>
                <c:pt idx="8">
                  <c:v>2.2811201751599999</c:v>
                </c:pt>
                <c:pt idx="9">
                  <c:v>3.0679622391100008</c:v>
                </c:pt>
                <c:pt idx="10">
                  <c:v>3.3573591657399997</c:v>
                </c:pt>
                <c:pt idx="11">
                  <c:v>3.8939862418799991</c:v>
                </c:pt>
                <c:pt idx="12">
                  <c:v>3.5564418641000004</c:v>
                </c:pt>
                <c:pt idx="13">
                  <c:v>3.7926469592699985</c:v>
                </c:pt>
                <c:pt idx="14">
                  <c:v>4.2798578990800005</c:v>
                </c:pt>
                <c:pt idx="15">
                  <c:v>3.7740448974599987</c:v>
                </c:pt>
                <c:pt idx="16">
                  <c:v>3.4056426748699997</c:v>
                </c:pt>
                <c:pt idx="17">
                  <c:v>3.2706687919399995</c:v>
                </c:pt>
                <c:pt idx="18">
                  <c:v>2.9078871013899992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0-49E5-9EDA-6C58469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sektor'!$L$31:$L$49</c:f>
              <c:numCache>
                <c:formatCode>0.0</c:formatCode>
                <c:ptCount val="19"/>
                <c:pt idx="0">
                  <c:v>2.9863200265500001</c:v>
                </c:pt>
                <c:pt idx="1">
                  <c:v>3.1140358740600007</c:v>
                </c:pt>
                <c:pt idx="2">
                  <c:v>2.7630959289199994</c:v>
                </c:pt>
                <c:pt idx="3">
                  <c:v>3.9957511915599992</c:v>
                </c:pt>
                <c:pt idx="4">
                  <c:v>4.5389305428400002</c:v>
                </c:pt>
                <c:pt idx="5">
                  <c:v>3.9384706913300009</c:v>
                </c:pt>
                <c:pt idx="6">
                  <c:v>5.284816489819999</c:v>
                </c:pt>
                <c:pt idx="7">
                  <c:v>7.4226715522900006</c:v>
                </c:pt>
                <c:pt idx="8">
                  <c:v>10.514546301060001</c:v>
                </c:pt>
                <c:pt idx="9">
                  <c:v>12.507213425400002</c:v>
                </c:pt>
                <c:pt idx="10">
                  <c:v>14.13633775215</c:v>
                </c:pt>
                <c:pt idx="11">
                  <c:v>13.796236379039996</c:v>
                </c:pt>
                <c:pt idx="12">
                  <c:v>10.133427378239999</c:v>
                </c:pt>
                <c:pt idx="13">
                  <c:v>13.252085885500001</c:v>
                </c:pt>
                <c:pt idx="14">
                  <c:v>14.516703644620003</c:v>
                </c:pt>
                <c:pt idx="15">
                  <c:v>12.063594086580002</c:v>
                </c:pt>
                <c:pt idx="16">
                  <c:v>7.2339396614800009</c:v>
                </c:pt>
                <c:pt idx="17">
                  <c:v>7.9073484851400009</c:v>
                </c:pt>
                <c:pt idx="18">
                  <c:v>11.174257396390001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39C-9B70-3F733E21E373}"/>
            </c:ext>
          </c:extLst>
        </c:ser>
        <c:ser>
          <c:idx val="1"/>
          <c:order val="1"/>
          <c:tx>
            <c:strRef>
              <c:f>'Bygg Sverige,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sektor'!$M$31:$M$49</c:f>
              <c:numCache>
                <c:formatCode>0.0</c:formatCode>
                <c:ptCount val="19"/>
                <c:pt idx="0">
                  <c:v>4.4921687720400003</c:v>
                </c:pt>
                <c:pt idx="1">
                  <c:v>5.7178045347700017</c:v>
                </c:pt>
                <c:pt idx="2">
                  <c:v>4.1462917381199986</c:v>
                </c:pt>
                <c:pt idx="3">
                  <c:v>2.53743758267</c:v>
                </c:pt>
                <c:pt idx="4">
                  <c:v>2.8015490538100001</c:v>
                </c:pt>
                <c:pt idx="5">
                  <c:v>2.9935321765600014</c:v>
                </c:pt>
                <c:pt idx="6">
                  <c:v>2.9430778629199996</c:v>
                </c:pt>
                <c:pt idx="7">
                  <c:v>2.6553195667300007</c:v>
                </c:pt>
                <c:pt idx="8">
                  <c:v>3.1759799602199998</c:v>
                </c:pt>
                <c:pt idx="9">
                  <c:v>4.299262874210001</c:v>
                </c:pt>
                <c:pt idx="10">
                  <c:v>3.6850316350499996</c:v>
                </c:pt>
                <c:pt idx="11">
                  <c:v>2.7834096753299997</c:v>
                </c:pt>
                <c:pt idx="12">
                  <c:v>4.2705421664599994</c:v>
                </c:pt>
                <c:pt idx="13">
                  <c:v>6.519034242470001</c:v>
                </c:pt>
                <c:pt idx="14">
                  <c:v>6.1507568856499999</c:v>
                </c:pt>
                <c:pt idx="15">
                  <c:v>6.0241951250400003</c:v>
                </c:pt>
                <c:pt idx="16">
                  <c:v>5.0465579256499993</c:v>
                </c:pt>
                <c:pt idx="17">
                  <c:v>4.7058517364099997</c:v>
                </c:pt>
                <c:pt idx="18">
                  <c:v>4.6041962938300021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C-439C-9B70-3F733E21E373}"/>
            </c:ext>
          </c:extLst>
        </c:ser>
        <c:ser>
          <c:idx val="2"/>
          <c:order val="2"/>
          <c:tx>
            <c:strRef>
              <c:f>'Bygg Sverige,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sektor'!$N$31:$N$49</c:f>
              <c:numCache>
                <c:formatCode>0.0</c:formatCode>
                <c:ptCount val="19"/>
                <c:pt idx="0">
                  <c:v>0.72090548474000005</c:v>
                </c:pt>
                <c:pt idx="1">
                  <c:v>0.98119667031999991</c:v>
                </c:pt>
                <c:pt idx="2">
                  <c:v>1.1254657614199997</c:v>
                </c:pt>
                <c:pt idx="3">
                  <c:v>1.4036400817100001</c:v>
                </c:pt>
                <c:pt idx="4">
                  <c:v>1.36964883452</c:v>
                </c:pt>
                <c:pt idx="5">
                  <c:v>1.98143093851</c:v>
                </c:pt>
                <c:pt idx="6">
                  <c:v>1.9776167627899992</c:v>
                </c:pt>
                <c:pt idx="7">
                  <c:v>2.5960456232599998</c:v>
                </c:pt>
                <c:pt idx="8">
                  <c:v>2.5337128969199996</c:v>
                </c:pt>
                <c:pt idx="9">
                  <c:v>2.9944885998800013</c:v>
                </c:pt>
                <c:pt idx="10">
                  <c:v>3.3163043895000008</c:v>
                </c:pt>
                <c:pt idx="11">
                  <c:v>3.6476667901400019</c:v>
                </c:pt>
                <c:pt idx="12">
                  <c:v>4.8723927851600006</c:v>
                </c:pt>
                <c:pt idx="13">
                  <c:v>6.796330117110001</c:v>
                </c:pt>
                <c:pt idx="14">
                  <c:v>5.2176924200900006</c:v>
                </c:pt>
                <c:pt idx="15">
                  <c:v>2.4813850441599987</c:v>
                </c:pt>
                <c:pt idx="16">
                  <c:v>3.0280441375499993</c:v>
                </c:pt>
                <c:pt idx="17">
                  <c:v>3.5253546415499986</c:v>
                </c:pt>
                <c:pt idx="18">
                  <c:v>3.2500783978600007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C-439C-9B70-3F733E21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sektor'!$Q$31:$Q$49</c:f>
              <c:numCache>
                <c:formatCode>0.0</c:formatCode>
                <c:ptCount val="19"/>
                <c:pt idx="0">
                  <c:v>4.0974730934999997</c:v>
                </c:pt>
                <c:pt idx="1">
                  <c:v>2.6120806486300001</c:v>
                </c:pt>
                <c:pt idx="2">
                  <c:v>3.5322048002699997</c:v>
                </c:pt>
                <c:pt idx="3">
                  <c:v>5.2222493891499999</c:v>
                </c:pt>
                <c:pt idx="4">
                  <c:v>6.3714894969400007</c:v>
                </c:pt>
                <c:pt idx="5">
                  <c:v>5.5235987573100012</c:v>
                </c:pt>
                <c:pt idx="6">
                  <c:v>6.39778365001</c:v>
                </c:pt>
                <c:pt idx="7">
                  <c:v>8.1987306685300005</c:v>
                </c:pt>
                <c:pt idx="8">
                  <c:v>11.197026670889997</c:v>
                </c:pt>
                <c:pt idx="9">
                  <c:v>14.738965145679998</c:v>
                </c:pt>
                <c:pt idx="10">
                  <c:v>18.48186435941</c:v>
                </c:pt>
                <c:pt idx="11">
                  <c:v>19.700940641400003</c:v>
                </c:pt>
                <c:pt idx="12">
                  <c:v>17.391274702510003</c:v>
                </c:pt>
                <c:pt idx="13">
                  <c:v>16.888443610190002</c:v>
                </c:pt>
                <c:pt idx="14">
                  <c:v>20.257233105300003</c:v>
                </c:pt>
                <c:pt idx="15">
                  <c:v>16.904608803549998</c:v>
                </c:pt>
                <c:pt idx="16">
                  <c:v>9.3262741991699993</c:v>
                </c:pt>
                <c:pt idx="17">
                  <c:v>11.59115295668</c:v>
                </c:pt>
                <c:pt idx="18">
                  <c:v>14.825163489599996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C-4E95-AF6D-DD3B105B3D07}"/>
            </c:ext>
          </c:extLst>
        </c:ser>
        <c:ser>
          <c:idx val="1"/>
          <c:order val="1"/>
          <c:tx>
            <c:strRef>
              <c:f>'Bygg Sverige,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sektor'!$R$31:$R$49</c:f>
              <c:numCache>
                <c:formatCode>0.0</c:formatCode>
                <c:ptCount val="19"/>
                <c:pt idx="0">
                  <c:v>4.1441534486899982</c:v>
                </c:pt>
                <c:pt idx="1">
                  <c:v>3.8148784295499985</c:v>
                </c:pt>
                <c:pt idx="2">
                  <c:v>3.43080188823</c:v>
                </c:pt>
                <c:pt idx="3">
                  <c:v>3.5467947630100007</c:v>
                </c:pt>
                <c:pt idx="4">
                  <c:v>4.4169357989400009</c:v>
                </c:pt>
                <c:pt idx="5">
                  <c:v>4.8893263498600028</c:v>
                </c:pt>
                <c:pt idx="6">
                  <c:v>4.5982113990900002</c:v>
                </c:pt>
                <c:pt idx="7">
                  <c:v>3.8842874368799998</c:v>
                </c:pt>
                <c:pt idx="8">
                  <c:v>4.60701859025</c:v>
                </c:pt>
                <c:pt idx="9">
                  <c:v>7.2899152389199999</c:v>
                </c:pt>
                <c:pt idx="10">
                  <c:v>8.1041306114100014</c:v>
                </c:pt>
                <c:pt idx="11">
                  <c:v>11.843652086030007</c:v>
                </c:pt>
                <c:pt idx="12">
                  <c:v>15.093673554579999</c:v>
                </c:pt>
                <c:pt idx="13">
                  <c:v>10.455659593650001</c:v>
                </c:pt>
                <c:pt idx="14">
                  <c:v>9.4975713813200002</c:v>
                </c:pt>
                <c:pt idx="15">
                  <c:v>13.255085955790008</c:v>
                </c:pt>
                <c:pt idx="16">
                  <c:v>10.57669552147</c:v>
                </c:pt>
                <c:pt idx="17">
                  <c:v>8.0300530645500015</c:v>
                </c:pt>
                <c:pt idx="18">
                  <c:v>9.1314983285499984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C-4E95-AF6D-DD3B105B3D07}"/>
            </c:ext>
          </c:extLst>
        </c:ser>
        <c:ser>
          <c:idx val="2"/>
          <c:order val="2"/>
          <c:tx>
            <c:strRef>
              <c:f>'Bygg Sverige,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sektor'!$S$31:$S$49</c:f>
              <c:numCache>
                <c:formatCode>0.0</c:formatCode>
                <c:ptCount val="19"/>
                <c:pt idx="0">
                  <c:v>1.4586476126200001</c:v>
                </c:pt>
                <c:pt idx="1">
                  <c:v>0.90647364253999996</c:v>
                </c:pt>
                <c:pt idx="2">
                  <c:v>1.1767884906000003</c:v>
                </c:pt>
                <c:pt idx="3">
                  <c:v>1.7432277269199998</c:v>
                </c:pt>
                <c:pt idx="4">
                  <c:v>2.1933380770799999</c:v>
                </c:pt>
                <c:pt idx="5">
                  <c:v>1.9805478391800002</c:v>
                </c:pt>
                <c:pt idx="6">
                  <c:v>2.1761382528399991</c:v>
                </c:pt>
                <c:pt idx="7">
                  <c:v>3.2623909573599996</c:v>
                </c:pt>
                <c:pt idx="8">
                  <c:v>3.1969808577600003</c:v>
                </c:pt>
                <c:pt idx="9">
                  <c:v>3.7278097332700004</c:v>
                </c:pt>
                <c:pt idx="10">
                  <c:v>4.5558993261300005</c:v>
                </c:pt>
                <c:pt idx="11">
                  <c:v>5.6678091116400013</c:v>
                </c:pt>
                <c:pt idx="12">
                  <c:v>7.5482140274400003</c:v>
                </c:pt>
                <c:pt idx="13">
                  <c:v>7.5265148677100022</c:v>
                </c:pt>
                <c:pt idx="14">
                  <c:v>8.5760244829100003</c:v>
                </c:pt>
                <c:pt idx="15">
                  <c:v>7.6673201651500014</c:v>
                </c:pt>
                <c:pt idx="16">
                  <c:v>5.6036175454300015</c:v>
                </c:pt>
                <c:pt idx="17">
                  <c:v>5.2112285389500022</c:v>
                </c:pt>
                <c:pt idx="18">
                  <c:v>6.6394239753999997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C-4E95-AF6D-DD3B105B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Sverige,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sektor'!$V$31:$V$49</c:f>
              <c:numCache>
                <c:formatCode>0.0</c:formatCode>
                <c:ptCount val="19"/>
                <c:pt idx="0">
                  <c:v>8.0130673512499992</c:v>
                </c:pt>
                <c:pt idx="1">
                  <c:v>6.3490692816600003</c:v>
                </c:pt>
                <c:pt idx="2">
                  <c:v>6.8176618335800017</c:v>
                </c:pt>
                <c:pt idx="3">
                  <c:v>10.130202737669997</c:v>
                </c:pt>
                <c:pt idx="4">
                  <c:v>11.58466972848</c:v>
                </c:pt>
                <c:pt idx="5">
                  <c:v>12.314616141829998</c:v>
                </c:pt>
                <c:pt idx="6">
                  <c:v>14.646082027470005</c:v>
                </c:pt>
                <c:pt idx="7">
                  <c:v>22.438082827660004</c:v>
                </c:pt>
                <c:pt idx="8">
                  <c:v>35.625365018490008</c:v>
                </c:pt>
                <c:pt idx="9">
                  <c:v>48.898119501159989</c:v>
                </c:pt>
                <c:pt idx="10">
                  <c:v>46.380440554909974</c:v>
                </c:pt>
                <c:pt idx="11">
                  <c:v>39.905264183939984</c:v>
                </c:pt>
                <c:pt idx="12">
                  <c:v>41.229480967210023</c:v>
                </c:pt>
                <c:pt idx="13">
                  <c:v>46.003184665980029</c:v>
                </c:pt>
                <c:pt idx="14">
                  <c:v>60.095718062910031</c:v>
                </c:pt>
                <c:pt idx="15">
                  <c:v>48.822549474820001</c:v>
                </c:pt>
                <c:pt idx="16">
                  <c:v>24.813665296879993</c:v>
                </c:pt>
                <c:pt idx="17">
                  <c:v>32.541475570940008</c:v>
                </c:pt>
                <c:pt idx="18">
                  <c:v>40.832866619310003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FAE-86B3-3DA40834D585}"/>
            </c:ext>
          </c:extLst>
        </c:ser>
        <c:ser>
          <c:idx val="1"/>
          <c:order val="1"/>
          <c:tx>
            <c:strRef>
              <c:f>'Bygg Sverige,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sektor'!$W$31:$W$49</c:f>
              <c:numCache>
                <c:formatCode>0.0</c:formatCode>
                <c:ptCount val="19"/>
                <c:pt idx="0">
                  <c:v>19.948496417339999</c:v>
                </c:pt>
                <c:pt idx="1">
                  <c:v>17.178871507770001</c:v>
                </c:pt>
                <c:pt idx="2">
                  <c:v>14.439968372849991</c:v>
                </c:pt>
                <c:pt idx="3">
                  <c:v>16.886850360890008</c:v>
                </c:pt>
                <c:pt idx="4">
                  <c:v>20.951203805739993</c:v>
                </c:pt>
                <c:pt idx="5">
                  <c:v>19.045699569049987</c:v>
                </c:pt>
                <c:pt idx="6">
                  <c:v>20.941020970600007</c:v>
                </c:pt>
                <c:pt idx="7">
                  <c:v>21.929046841200005</c:v>
                </c:pt>
                <c:pt idx="8">
                  <c:v>23.962539548120009</c:v>
                </c:pt>
                <c:pt idx="9">
                  <c:v>26.136962552529962</c:v>
                </c:pt>
                <c:pt idx="10">
                  <c:v>28.404271283339995</c:v>
                </c:pt>
                <c:pt idx="11">
                  <c:v>33.804211199679997</c:v>
                </c:pt>
                <c:pt idx="12">
                  <c:v>34.257461781229999</c:v>
                </c:pt>
                <c:pt idx="13">
                  <c:v>39.52696407710004</c:v>
                </c:pt>
                <c:pt idx="14">
                  <c:v>56.666364458760015</c:v>
                </c:pt>
                <c:pt idx="15">
                  <c:v>56.07364272281</c:v>
                </c:pt>
                <c:pt idx="16">
                  <c:v>55.822578181619974</c:v>
                </c:pt>
                <c:pt idx="17">
                  <c:v>47.759756349859941</c:v>
                </c:pt>
                <c:pt idx="18">
                  <c:v>41.308256371140089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FAE-86B3-3DA40834D585}"/>
            </c:ext>
          </c:extLst>
        </c:ser>
        <c:ser>
          <c:idx val="2"/>
          <c:order val="2"/>
          <c:tx>
            <c:strRef>
              <c:f>'Bygg Sverige,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Sverige,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Sverige, region og sektor'!$X$31:$X$49</c:f>
              <c:numCache>
                <c:formatCode>0.0</c:formatCode>
                <c:ptCount val="19"/>
                <c:pt idx="0">
                  <c:v>6.7079864939399974</c:v>
                </c:pt>
                <c:pt idx="1">
                  <c:v>7.6043506488799935</c:v>
                </c:pt>
                <c:pt idx="2">
                  <c:v>7.9741582995199982</c:v>
                </c:pt>
                <c:pt idx="3">
                  <c:v>7.9268065532400023</c:v>
                </c:pt>
                <c:pt idx="4">
                  <c:v>8.1716035892099921</c:v>
                </c:pt>
                <c:pt idx="5">
                  <c:v>8.3783229637299996</c:v>
                </c:pt>
                <c:pt idx="6">
                  <c:v>9.4031293359000081</c:v>
                </c:pt>
                <c:pt idx="7">
                  <c:v>11.952882479220007</c:v>
                </c:pt>
                <c:pt idx="8">
                  <c:v>14.299765398709992</c:v>
                </c:pt>
                <c:pt idx="9">
                  <c:v>16.442601287190001</c:v>
                </c:pt>
                <c:pt idx="10">
                  <c:v>20.359199073389977</c:v>
                </c:pt>
                <c:pt idx="11">
                  <c:v>22.170422492370022</c:v>
                </c:pt>
                <c:pt idx="12">
                  <c:v>23.127559433589997</c:v>
                </c:pt>
                <c:pt idx="13">
                  <c:v>23.738945102939983</c:v>
                </c:pt>
                <c:pt idx="14">
                  <c:v>24.763771363499966</c:v>
                </c:pt>
                <c:pt idx="15">
                  <c:v>22.652389703409998</c:v>
                </c:pt>
                <c:pt idx="16">
                  <c:v>22.535242771379995</c:v>
                </c:pt>
                <c:pt idx="17">
                  <c:v>21.971895561419995</c:v>
                </c:pt>
                <c:pt idx="18">
                  <c:v>19.804967297460013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B-4FAE-86B3-3DA40834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priser'!$H$54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3E-4E72-92F1-24CB20F0A5E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3E-4E72-92F1-24CB20F0A5E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3E-4E72-92F1-24CB20F0A5E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priser'!$H$58:$H$73</c:f>
              <c:numCache>
                <c:formatCode>_-* #\ ##0_-;\-* #\ ##0_-;_-* "-"??_-;_-@_-</c:formatCode>
                <c:ptCount val="16"/>
                <c:pt idx="0">
                  <c:v>38.082489757732581</c:v>
                </c:pt>
                <c:pt idx="1">
                  <c:v>44.011733885137282</c:v>
                </c:pt>
                <c:pt idx="2">
                  <c:v>47.388801611892816</c:v>
                </c:pt>
                <c:pt idx="3">
                  <c:v>57.252465644094329</c:v>
                </c:pt>
                <c:pt idx="4">
                  <c:v>73.841453017361403</c:v>
                </c:pt>
                <c:pt idx="5">
                  <c:v>101.37271374783437</c:v>
                </c:pt>
                <c:pt idx="6">
                  <c:v>130.38926503995617</c:v>
                </c:pt>
                <c:pt idx="7">
                  <c:v>130.28734287412337</c:v>
                </c:pt>
                <c:pt idx="8">
                  <c:v>112.56371378138849</c:v>
                </c:pt>
                <c:pt idx="9">
                  <c:v>107.70845860073332</c:v>
                </c:pt>
                <c:pt idx="10">
                  <c:v>125.62040823801937</c:v>
                </c:pt>
                <c:pt idx="11">
                  <c:v>158.47911113589566</c:v>
                </c:pt>
                <c:pt idx="12">
                  <c:v>125.68277090007335</c:v>
                </c:pt>
                <c:pt idx="13">
                  <c:v>70.9512195057643</c:v>
                </c:pt>
                <c:pt idx="14">
                  <c:v>88.466005685074137</c:v>
                </c:pt>
                <c:pt idx="15">
                  <c:v>111.10504698358365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3E-4E72-92F1-24CB20F0A5E6}"/>
            </c:ext>
          </c:extLst>
        </c:ser>
        <c:ser>
          <c:idx val="1"/>
          <c:order val="1"/>
          <c:tx>
            <c:strRef>
              <c:f>'Skandinavia, løpende priser'!$I$54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priser'!$I$58:$I$73</c:f>
              <c:numCache>
                <c:formatCode>_-* #\ ##0_-;\-* #\ ##0_-;_-* "-"??_-;_-@_-</c:formatCode>
                <c:ptCount val="16"/>
                <c:pt idx="0">
                  <c:v>33.339436909843243</c:v>
                </c:pt>
                <c:pt idx="1">
                  <c:v>43.595464675258299</c:v>
                </c:pt>
                <c:pt idx="2">
                  <c:v>43.157294174659619</c:v>
                </c:pt>
                <c:pt idx="3">
                  <c:v>40.145720521866991</c:v>
                </c:pt>
                <c:pt idx="4">
                  <c:v>40.607948625942377</c:v>
                </c:pt>
                <c:pt idx="5">
                  <c:v>44.583963848218829</c:v>
                </c:pt>
                <c:pt idx="6">
                  <c:v>54.459305340269729</c:v>
                </c:pt>
                <c:pt idx="7">
                  <c:v>55.852405914810021</c:v>
                </c:pt>
                <c:pt idx="8">
                  <c:v>63.803294704465259</c:v>
                </c:pt>
                <c:pt idx="9">
                  <c:v>69.133041339120254</c:v>
                </c:pt>
                <c:pt idx="10">
                  <c:v>70.406673407207805</c:v>
                </c:pt>
                <c:pt idx="11">
                  <c:v>93.213003416590695</c:v>
                </c:pt>
                <c:pt idx="12">
                  <c:v>99.776990044930059</c:v>
                </c:pt>
                <c:pt idx="13">
                  <c:v>91.48418899072567</c:v>
                </c:pt>
                <c:pt idx="14">
                  <c:v>78.741017490282005</c:v>
                </c:pt>
                <c:pt idx="15">
                  <c:v>72.102810149229811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3E-4E72-92F1-24CB20F0A5E6}"/>
            </c:ext>
          </c:extLst>
        </c:ser>
        <c:ser>
          <c:idx val="2"/>
          <c:order val="2"/>
          <c:tx>
            <c:strRef>
              <c:f>'Skandinavia, løpende priser'!$J$54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priser'!$J$58:$J$73</c:f>
              <c:numCache>
                <c:formatCode>_-* #\ ##0_-;\-* #\ ##0_-;_-* "-"??_-;_-@_-</c:formatCode>
                <c:ptCount val="16"/>
                <c:pt idx="0">
                  <c:v>17.384298494903991</c:v>
                </c:pt>
                <c:pt idx="1">
                  <c:v>17.171189462866103</c:v>
                </c:pt>
                <c:pt idx="2">
                  <c:v>17.380266973311574</c:v>
                </c:pt>
                <c:pt idx="3">
                  <c:v>21.540816131141582</c:v>
                </c:pt>
                <c:pt idx="4">
                  <c:v>27.688462350743539</c:v>
                </c:pt>
                <c:pt idx="5">
                  <c:v>30.435861895975233</c:v>
                </c:pt>
                <c:pt idx="6">
                  <c:v>36.0274171529745</c:v>
                </c:pt>
                <c:pt idx="7">
                  <c:v>41.49477306396421</c:v>
                </c:pt>
                <c:pt idx="8">
                  <c:v>45.094564226019095</c:v>
                </c:pt>
                <c:pt idx="9">
                  <c:v>46.535089468066772</c:v>
                </c:pt>
                <c:pt idx="10">
                  <c:v>49.341710400357606</c:v>
                </c:pt>
                <c:pt idx="11">
                  <c:v>50.853052368054229</c:v>
                </c:pt>
                <c:pt idx="12">
                  <c:v>42.75226308739051</c:v>
                </c:pt>
                <c:pt idx="13">
                  <c:v>39.315977971126713</c:v>
                </c:pt>
                <c:pt idx="14">
                  <c:v>39.004443638237802</c:v>
                </c:pt>
                <c:pt idx="15">
                  <c:v>39.490343978518865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3E-4E72-92F1-24CB20F0A5E6}"/>
            </c:ext>
          </c:extLst>
        </c:ser>
        <c:ser>
          <c:idx val="3"/>
          <c:order val="3"/>
          <c:tx>
            <c:strRef>
              <c:f>'Skandinavia, løpende priser'!$K$54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33E-4E72-92F1-24CB20F0A5E6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priser'!$K$58:$K$73</c:f>
              <c:numCache>
                <c:formatCode>_-* #\ ##0_-;\-* #\ ##0_-;_-* "-"??_-;_-@_-</c:formatCode>
                <c:ptCount val="16"/>
                <c:pt idx="0">
                  <c:v>62.757906800000008</c:v>
                </c:pt>
                <c:pt idx="1">
                  <c:v>72.187882800000011</c:v>
                </c:pt>
                <c:pt idx="2">
                  <c:v>70.155176600000004</c:v>
                </c:pt>
                <c:pt idx="3">
                  <c:v>76.962566999999993</c:v>
                </c:pt>
                <c:pt idx="4">
                  <c:v>77.244859200000008</c:v>
                </c:pt>
                <c:pt idx="5">
                  <c:v>75.789890800000009</c:v>
                </c:pt>
                <c:pt idx="6">
                  <c:v>78.11905440000001</c:v>
                </c:pt>
                <c:pt idx="7">
                  <c:v>85.877536800000016</c:v>
                </c:pt>
                <c:pt idx="8">
                  <c:v>99.358760000000004</c:v>
                </c:pt>
                <c:pt idx="9">
                  <c:v>115.75599080000002</c:v>
                </c:pt>
                <c:pt idx="10">
                  <c:v>111.22110320000002</c:v>
                </c:pt>
                <c:pt idx="11">
                  <c:v>134.76164200000002</c:v>
                </c:pt>
                <c:pt idx="12">
                  <c:v>146.67255160000002</c:v>
                </c:pt>
                <c:pt idx="13">
                  <c:v>149.06827059456</c:v>
                </c:pt>
                <c:pt idx="14">
                  <c:v>157.25681551208771</c:v>
                </c:pt>
                <c:pt idx="15">
                  <c:v>165.96073935515159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E-4E72-92F1-24CB20F0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sektor'!$B$31:$B$49</c:f>
              <c:numCache>
                <c:formatCode>0.0</c:formatCode>
                <c:ptCount val="19"/>
                <c:pt idx="0">
                  <c:v>9.7858476414300011</c:v>
                </c:pt>
                <c:pt idx="1">
                  <c:v>4.3954873445800002</c:v>
                </c:pt>
                <c:pt idx="2">
                  <c:v>2.8079636002599986</c:v>
                </c:pt>
                <c:pt idx="3">
                  <c:v>6.3122524623500027</c:v>
                </c:pt>
                <c:pt idx="4">
                  <c:v>7.1957770713700029</c:v>
                </c:pt>
                <c:pt idx="5">
                  <c:v>5.7452446564499997</c:v>
                </c:pt>
                <c:pt idx="6">
                  <c:v>5.6621417399399991</c:v>
                </c:pt>
                <c:pt idx="7">
                  <c:v>9.2247962029900012</c:v>
                </c:pt>
                <c:pt idx="8">
                  <c:v>14.919543612580005</c:v>
                </c:pt>
                <c:pt idx="9">
                  <c:v>19.563917320359995</c:v>
                </c:pt>
                <c:pt idx="10">
                  <c:v>18.00968857778</c:v>
                </c:pt>
                <c:pt idx="11">
                  <c:v>19.846185226019994</c:v>
                </c:pt>
                <c:pt idx="12">
                  <c:v>23.001913423569999</c:v>
                </c:pt>
                <c:pt idx="13">
                  <c:v>23.220754013560004</c:v>
                </c:pt>
                <c:pt idx="14">
                  <c:v>27.831361830459983</c:v>
                </c:pt>
                <c:pt idx="15">
                  <c:v>21.078503741530007</c:v>
                </c:pt>
                <c:pt idx="16">
                  <c:v>14.531795277280001</c:v>
                </c:pt>
                <c:pt idx="17">
                  <c:v>15.856124116560007</c:v>
                </c:pt>
                <c:pt idx="18">
                  <c:v>17.925594675310009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883-B2B6-41B960EDDBBD}"/>
            </c:ext>
          </c:extLst>
        </c:ser>
        <c:ser>
          <c:idx val="1"/>
          <c:order val="1"/>
          <c:tx>
            <c:strRef>
              <c:f>'Bygg Danmark,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sektor'!$C$31:$C$49</c:f>
              <c:numCache>
                <c:formatCode>0.0</c:formatCode>
                <c:ptCount val="19"/>
                <c:pt idx="0">
                  <c:v>12.490355919350002</c:v>
                </c:pt>
                <c:pt idx="1">
                  <c:v>13.678808436539999</c:v>
                </c:pt>
                <c:pt idx="2">
                  <c:v>9.2449506994299995</c:v>
                </c:pt>
                <c:pt idx="3">
                  <c:v>7.240271461699999</c:v>
                </c:pt>
                <c:pt idx="4">
                  <c:v>8.1116170103400016</c:v>
                </c:pt>
                <c:pt idx="5">
                  <c:v>7.67942445072</c:v>
                </c:pt>
                <c:pt idx="6">
                  <c:v>7.0484630017899983</c:v>
                </c:pt>
                <c:pt idx="7">
                  <c:v>9.0633458816399948</c:v>
                </c:pt>
                <c:pt idx="8">
                  <c:v>9.6748122776900001</c:v>
                </c:pt>
                <c:pt idx="9">
                  <c:v>9.588495344470001</c:v>
                </c:pt>
                <c:pt idx="10">
                  <c:v>8.4209387845499961</c:v>
                </c:pt>
                <c:pt idx="11">
                  <c:v>10.763072034069999</c:v>
                </c:pt>
                <c:pt idx="12">
                  <c:v>10.685727839970003</c:v>
                </c:pt>
                <c:pt idx="13">
                  <c:v>15.190949005779997</c:v>
                </c:pt>
                <c:pt idx="14">
                  <c:v>16.814204624309994</c:v>
                </c:pt>
                <c:pt idx="15">
                  <c:v>8.9985078130699989</c:v>
                </c:pt>
                <c:pt idx="16">
                  <c:v>6.1111626824900016</c:v>
                </c:pt>
                <c:pt idx="17">
                  <c:v>6.8863026653899979</c:v>
                </c:pt>
                <c:pt idx="18">
                  <c:v>8.7206699698800012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883-B2B6-41B960EDDBBD}"/>
            </c:ext>
          </c:extLst>
        </c:ser>
        <c:ser>
          <c:idx val="2"/>
          <c:order val="2"/>
          <c:tx>
            <c:strRef>
              <c:f>'Bygg Danmark,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sektor'!$D$31:$D$49</c:f>
              <c:numCache>
                <c:formatCode>0.0</c:formatCode>
                <c:ptCount val="19"/>
                <c:pt idx="0">
                  <c:v>2.3637194229699996</c:v>
                </c:pt>
                <c:pt idx="1">
                  <c:v>2.2935595424499997</c:v>
                </c:pt>
                <c:pt idx="2">
                  <c:v>2.7814875318700003</c:v>
                </c:pt>
                <c:pt idx="3">
                  <c:v>4.1103879795999996</c:v>
                </c:pt>
                <c:pt idx="4">
                  <c:v>4.1964479408499997</c:v>
                </c:pt>
                <c:pt idx="5">
                  <c:v>5.2106911301399972</c:v>
                </c:pt>
                <c:pt idx="6">
                  <c:v>6.3649659520699977</c:v>
                </c:pt>
                <c:pt idx="7">
                  <c:v>4.2747660231499989</c:v>
                </c:pt>
                <c:pt idx="8">
                  <c:v>3.4612001346000012</c:v>
                </c:pt>
                <c:pt idx="9">
                  <c:v>3.6619534658500013</c:v>
                </c:pt>
                <c:pt idx="10">
                  <c:v>4.0594730104500014</c:v>
                </c:pt>
                <c:pt idx="11">
                  <c:v>4.3781559127300005</c:v>
                </c:pt>
                <c:pt idx="12">
                  <c:v>4.607350029690001</c:v>
                </c:pt>
                <c:pt idx="13">
                  <c:v>5.5507784187400011</c:v>
                </c:pt>
                <c:pt idx="14">
                  <c:v>4.9873755943600004</c:v>
                </c:pt>
                <c:pt idx="15">
                  <c:v>5.7234897338700019</c:v>
                </c:pt>
                <c:pt idx="16">
                  <c:v>3.5351141435</c:v>
                </c:pt>
                <c:pt idx="17">
                  <c:v>2.8458151099899998</c:v>
                </c:pt>
                <c:pt idx="18">
                  <c:v>3.190183607999999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883-B2B6-41B960EDD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sektor'!$G$30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sektor'!$G$31:$G$49</c:f>
              <c:numCache>
                <c:formatCode>0.0</c:formatCode>
                <c:ptCount val="19"/>
                <c:pt idx="0">
                  <c:v>7.5602165559499959</c:v>
                </c:pt>
                <c:pt idx="1">
                  <c:v>5.4898137662999993</c:v>
                </c:pt>
                <c:pt idx="2">
                  <c:v>3.9546926116699992</c:v>
                </c:pt>
                <c:pt idx="3">
                  <c:v>5.5180185299400009</c:v>
                </c:pt>
                <c:pt idx="4">
                  <c:v>6.8788168177999998</c:v>
                </c:pt>
                <c:pt idx="5">
                  <c:v>4.7580670994699998</c:v>
                </c:pt>
                <c:pt idx="6">
                  <c:v>3.9212661541600018</c:v>
                </c:pt>
                <c:pt idx="7">
                  <c:v>6.2477232687899988</c:v>
                </c:pt>
                <c:pt idx="8">
                  <c:v>8.3124178353400033</c:v>
                </c:pt>
                <c:pt idx="9">
                  <c:v>10.310975028680001</c:v>
                </c:pt>
                <c:pt idx="10">
                  <c:v>11.801363937560001</c:v>
                </c:pt>
                <c:pt idx="11">
                  <c:v>16.499659189759999</c:v>
                </c:pt>
                <c:pt idx="12">
                  <c:v>18.105865283149996</c:v>
                </c:pt>
                <c:pt idx="13">
                  <c:v>18.200762458049997</c:v>
                </c:pt>
                <c:pt idx="14">
                  <c:v>17.085055208059998</c:v>
                </c:pt>
                <c:pt idx="15">
                  <c:v>12.53501487784</c:v>
                </c:pt>
                <c:pt idx="16">
                  <c:v>8.0876353647799988</c:v>
                </c:pt>
                <c:pt idx="17">
                  <c:v>8.4081838903200019</c:v>
                </c:pt>
                <c:pt idx="18">
                  <c:v>11.077594966739998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21D-867F-8500D7452B96}"/>
            </c:ext>
          </c:extLst>
        </c:ser>
        <c:ser>
          <c:idx val="1"/>
          <c:order val="1"/>
          <c:tx>
            <c:strRef>
              <c:f>'Bygg Danmark, region og sektor'!$H$30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sektor'!$H$31:$H$49</c:f>
              <c:numCache>
                <c:formatCode>0.0</c:formatCode>
                <c:ptCount val="19"/>
                <c:pt idx="0">
                  <c:v>29.255856365590002</c:v>
                </c:pt>
                <c:pt idx="1">
                  <c:v>26.440771126599994</c:v>
                </c:pt>
                <c:pt idx="2">
                  <c:v>17.730809168499999</c:v>
                </c:pt>
                <c:pt idx="3">
                  <c:v>16.266649977010001</c:v>
                </c:pt>
                <c:pt idx="4">
                  <c:v>16.2026475107</c:v>
                </c:pt>
                <c:pt idx="5">
                  <c:v>15.26015453422</c:v>
                </c:pt>
                <c:pt idx="6">
                  <c:v>14.768466109090005</c:v>
                </c:pt>
                <c:pt idx="7">
                  <c:v>13.481028935389999</c:v>
                </c:pt>
                <c:pt idx="8">
                  <c:v>12.909244402780002</c:v>
                </c:pt>
                <c:pt idx="9">
                  <c:v>15.26959090173</c:v>
                </c:pt>
                <c:pt idx="10">
                  <c:v>14.731298461899994</c:v>
                </c:pt>
                <c:pt idx="11">
                  <c:v>14.273418950410003</c:v>
                </c:pt>
                <c:pt idx="12">
                  <c:v>14.321518543620002</c:v>
                </c:pt>
                <c:pt idx="13">
                  <c:v>16.371420594130001</c:v>
                </c:pt>
                <c:pt idx="14">
                  <c:v>22.244042881359992</c:v>
                </c:pt>
                <c:pt idx="15">
                  <c:v>25.564211726199993</c:v>
                </c:pt>
                <c:pt idx="16">
                  <c:v>17.067561055060004</c:v>
                </c:pt>
                <c:pt idx="17">
                  <c:v>14.537235435720001</c:v>
                </c:pt>
                <c:pt idx="18">
                  <c:v>16.373883291229994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E-421D-867F-8500D7452B96}"/>
            </c:ext>
          </c:extLst>
        </c:ser>
        <c:ser>
          <c:idx val="2"/>
          <c:order val="2"/>
          <c:tx>
            <c:strRef>
              <c:f>'Bygg Danmark, region og sektor'!$I$30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sektor'!$I$31:$I$49</c:f>
              <c:numCache>
                <c:formatCode>0.0</c:formatCode>
                <c:ptCount val="19"/>
                <c:pt idx="0">
                  <c:v>2.9242858411200006</c:v>
                </c:pt>
                <c:pt idx="1">
                  <c:v>3.4344506435400008</c:v>
                </c:pt>
                <c:pt idx="2">
                  <c:v>4.5486266752500004</c:v>
                </c:pt>
                <c:pt idx="3">
                  <c:v>4.51590521358</c:v>
                </c:pt>
                <c:pt idx="4">
                  <c:v>4.2441906284699984</c:v>
                </c:pt>
                <c:pt idx="5">
                  <c:v>4.4863068584800017</c:v>
                </c:pt>
                <c:pt idx="6">
                  <c:v>5.1032476925600028</c:v>
                </c:pt>
                <c:pt idx="7">
                  <c:v>5.774855292689999</c:v>
                </c:pt>
                <c:pt idx="8">
                  <c:v>6.2680454140700013</c:v>
                </c:pt>
                <c:pt idx="9">
                  <c:v>5.9633916077599993</c:v>
                </c:pt>
                <c:pt idx="10">
                  <c:v>5.5469408865699998</c:v>
                </c:pt>
                <c:pt idx="11">
                  <c:v>4.1220545559500001</c:v>
                </c:pt>
                <c:pt idx="12">
                  <c:v>3.7405960084100003</c:v>
                </c:pt>
                <c:pt idx="13">
                  <c:v>3.5741801892499998</c:v>
                </c:pt>
                <c:pt idx="14">
                  <c:v>3.7739794263699995</c:v>
                </c:pt>
                <c:pt idx="15">
                  <c:v>3.3717529400399999</c:v>
                </c:pt>
                <c:pt idx="16">
                  <c:v>2.6421867522000002</c:v>
                </c:pt>
                <c:pt idx="17">
                  <c:v>2.4563490057499999</c:v>
                </c:pt>
                <c:pt idx="18">
                  <c:v>3.0166145384300003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E-421D-867F-8500D745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sektor'!$L$30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sektor'!$L$31:$L$49</c:f>
              <c:numCache>
                <c:formatCode>0.0</c:formatCode>
                <c:ptCount val="19"/>
                <c:pt idx="0">
                  <c:v>2.5831751073099998</c:v>
                </c:pt>
                <c:pt idx="1">
                  <c:v>1.73803322397</c:v>
                </c:pt>
                <c:pt idx="2">
                  <c:v>1.0957150204500004</c:v>
                </c:pt>
                <c:pt idx="3">
                  <c:v>1.7101741554700003</c:v>
                </c:pt>
                <c:pt idx="4">
                  <c:v>2.8448148804400004</c:v>
                </c:pt>
                <c:pt idx="5">
                  <c:v>2.5833857215300009</c:v>
                </c:pt>
                <c:pt idx="6">
                  <c:v>1.7845476761799999</c:v>
                </c:pt>
                <c:pt idx="7">
                  <c:v>2.3727335560200005</c:v>
                </c:pt>
                <c:pt idx="8">
                  <c:v>3.0974091981699994</c:v>
                </c:pt>
                <c:pt idx="9">
                  <c:v>3.9955374712099996</c:v>
                </c:pt>
                <c:pt idx="10">
                  <c:v>5.9195158150900005</c:v>
                </c:pt>
                <c:pt idx="11">
                  <c:v>6.1260176526699999</c:v>
                </c:pt>
                <c:pt idx="12">
                  <c:v>4.9850087885999983</c:v>
                </c:pt>
                <c:pt idx="13">
                  <c:v>4.7015743981900009</c:v>
                </c:pt>
                <c:pt idx="14">
                  <c:v>5.1168169042600011</c:v>
                </c:pt>
                <c:pt idx="15">
                  <c:v>4.4126078524599999</c:v>
                </c:pt>
                <c:pt idx="16">
                  <c:v>3.5861273452200004</c:v>
                </c:pt>
                <c:pt idx="17">
                  <c:v>3.4475445181800004</c:v>
                </c:pt>
                <c:pt idx="18">
                  <c:v>3.9636924259299993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F7F-AC5D-4DC16DC595AE}"/>
            </c:ext>
          </c:extLst>
        </c:ser>
        <c:ser>
          <c:idx val="1"/>
          <c:order val="1"/>
          <c:tx>
            <c:strRef>
              <c:f>'Bygg Danmark, region og sektor'!$M$30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sektor'!$M$31:$M$49</c:f>
              <c:numCache>
                <c:formatCode>0.0</c:formatCode>
                <c:ptCount val="19"/>
                <c:pt idx="0">
                  <c:v>13.693711540520001</c:v>
                </c:pt>
                <c:pt idx="1">
                  <c:v>12.001334409210001</c:v>
                </c:pt>
                <c:pt idx="2">
                  <c:v>7.2714934690999984</c:v>
                </c:pt>
                <c:pt idx="3">
                  <c:v>7.4450475450399978</c:v>
                </c:pt>
                <c:pt idx="4">
                  <c:v>7.6155039874600003</c:v>
                </c:pt>
                <c:pt idx="5">
                  <c:v>7.0065969539400008</c:v>
                </c:pt>
                <c:pt idx="6">
                  <c:v>6.8726021215200008</c:v>
                </c:pt>
                <c:pt idx="7">
                  <c:v>6.1392072609700001</c:v>
                </c:pt>
                <c:pt idx="8">
                  <c:v>6.4164383834800001</c:v>
                </c:pt>
                <c:pt idx="9">
                  <c:v>5.8898195149399983</c:v>
                </c:pt>
                <c:pt idx="10">
                  <c:v>6.3945305066299998</c:v>
                </c:pt>
                <c:pt idx="11">
                  <c:v>6.5609756994400001</c:v>
                </c:pt>
                <c:pt idx="12">
                  <c:v>5.6269270485999998</c:v>
                </c:pt>
                <c:pt idx="13">
                  <c:v>6.220391385240001</c:v>
                </c:pt>
                <c:pt idx="14">
                  <c:v>7.7901458099000003</c:v>
                </c:pt>
                <c:pt idx="15">
                  <c:v>7.1357579055800002</c:v>
                </c:pt>
                <c:pt idx="16">
                  <c:v>5.14549706716</c:v>
                </c:pt>
                <c:pt idx="17">
                  <c:v>5.5727462009400002</c:v>
                </c:pt>
                <c:pt idx="18">
                  <c:v>5.9976663660300007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F7F-AC5D-4DC16DC595AE}"/>
            </c:ext>
          </c:extLst>
        </c:ser>
        <c:ser>
          <c:idx val="2"/>
          <c:order val="2"/>
          <c:tx>
            <c:strRef>
              <c:f>'Bygg Danmark, region og sektor'!$N$30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sektor'!$N$31:$N$49</c:f>
              <c:numCache>
                <c:formatCode>0.0</c:formatCode>
                <c:ptCount val="19"/>
                <c:pt idx="0">
                  <c:v>1.5602179726700001</c:v>
                </c:pt>
                <c:pt idx="1">
                  <c:v>1.30607251335</c:v>
                </c:pt>
                <c:pt idx="2">
                  <c:v>1.17427572746</c:v>
                </c:pt>
                <c:pt idx="3">
                  <c:v>1.6685297890300002</c:v>
                </c:pt>
                <c:pt idx="4">
                  <c:v>2.0069029383000001</c:v>
                </c:pt>
                <c:pt idx="5">
                  <c:v>2.5493220660599998</c:v>
                </c:pt>
                <c:pt idx="6">
                  <c:v>2.5196507710799998</c:v>
                </c:pt>
                <c:pt idx="7">
                  <c:v>1.87215329608</c:v>
                </c:pt>
                <c:pt idx="8">
                  <c:v>2.0716700771100003</c:v>
                </c:pt>
                <c:pt idx="9">
                  <c:v>1.8860931819099997</c:v>
                </c:pt>
                <c:pt idx="10">
                  <c:v>1.6275458249500003</c:v>
                </c:pt>
                <c:pt idx="11">
                  <c:v>1.4193339255800002</c:v>
                </c:pt>
                <c:pt idx="12">
                  <c:v>1.6255703025299997</c:v>
                </c:pt>
                <c:pt idx="13">
                  <c:v>1.3274837237499997</c:v>
                </c:pt>
                <c:pt idx="14">
                  <c:v>1.1689743788000002</c:v>
                </c:pt>
                <c:pt idx="15">
                  <c:v>1.2803694613699999</c:v>
                </c:pt>
                <c:pt idx="16">
                  <c:v>1.4322725214999998</c:v>
                </c:pt>
                <c:pt idx="17">
                  <c:v>1.4061229854799997</c:v>
                </c:pt>
                <c:pt idx="18">
                  <c:v>1.4769700135399999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1-4F7F-AC5D-4DC16DC5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sektor'!$Q$30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sektor'!$Q$31:$Q$49</c:f>
              <c:numCache>
                <c:formatCode>0.0</c:formatCode>
                <c:ptCount val="19"/>
                <c:pt idx="0">
                  <c:v>4.1299715067700022</c:v>
                </c:pt>
                <c:pt idx="1">
                  <c:v>2.0344085005200001</c:v>
                </c:pt>
                <c:pt idx="2">
                  <c:v>1.1837486893999996</c:v>
                </c:pt>
                <c:pt idx="3">
                  <c:v>1.7302733496799998</c:v>
                </c:pt>
                <c:pt idx="4">
                  <c:v>1.6428455955099996</c:v>
                </c:pt>
                <c:pt idx="5">
                  <c:v>1.2619151378099998</c:v>
                </c:pt>
                <c:pt idx="6">
                  <c:v>1.2429404177400003</c:v>
                </c:pt>
                <c:pt idx="7">
                  <c:v>1.5166125512399999</c:v>
                </c:pt>
                <c:pt idx="8">
                  <c:v>2.1870841535399999</c:v>
                </c:pt>
                <c:pt idx="9">
                  <c:v>3.1341591299300005</c:v>
                </c:pt>
                <c:pt idx="10">
                  <c:v>4.4880607349300004</c:v>
                </c:pt>
                <c:pt idx="11">
                  <c:v>5.5154280658800001</c:v>
                </c:pt>
                <c:pt idx="12">
                  <c:v>6.1425176939500004</c:v>
                </c:pt>
                <c:pt idx="13">
                  <c:v>6.1998776307000005</c:v>
                </c:pt>
                <c:pt idx="14">
                  <c:v>7.5240561260900005</c:v>
                </c:pt>
                <c:pt idx="15">
                  <c:v>7.5514514199700011</c:v>
                </c:pt>
                <c:pt idx="16">
                  <c:v>4.8808693137400008</c:v>
                </c:pt>
                <c:pt idx="17">
                  <c:v>4.7047331548600004</c:v>
                </c:pt>
                <c:pt idx="18">
                  <c:v>4.8741699929299998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171-B969-95EE5D66F95F}"/>
            </c:ext>
          </c:extLst>
        </c:ser>
        <c:ser>
          <c:idx val="1"/>
          <c:order val="1"/>
          <c:tx>
            <c:strRef>
              <c:f>'Bygg Danmark, region og sektor'!$R$30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sektor'!$R$31:$R$49</c:f>
              <c:numCache>
                <c:formatCode>0.0</c:formatCode>
                <c:ptCount val="19"/>
                <c:pt idx="0">
                  <c:v>11.695422804380001</c:v>
                </c:pt>
                <c:pt idx="1">
                  <c:v>9.7340182046000017</c:v>
                </c:pt>
                <c:pt idx="2">
                  <c:v>5.5451335097099994</c:v>
                </c:pt>
                <c:pt idx="3">
                  <c:v>4.5327207695400009</c:v>
                </c:pt>
                <c:pt idx="4">
                  <c:v>4.5593270322600006</c:v>
                </c:pt>
                <c:pt idx="5">
                  <c:v>4.3300864900400011</c:v>
                </c:pt>
                <c:pt idx="6">
                  <c:v>5.4278359040599984</c:v>
                </c:pt>
                <c:pt idx="7">
                  <c:v>4.7691059153599999</c:v>
                </c:pt>
                <c:pt idx="8">
                  <c:v>5.0039702910299999</c:v>
                </c:pt>
                <c:pt idx="9">
                  <c:v>8.3841787302400022</c:v>
                </c:pt>
                <c:pt idx="10">
                  <c:v>7.6786864463899995</c:v>
                </c:pt>
                <c:pt idx="11">
                  <c:v>6.5086707991000008</c:v>
                </c:pt>
                <c:pt idx="12">
                  <c:v>5.1621569257199997</c:v>
                </c:pt>
                <c:pt idx="13">
                  <c:v>6.7032743753000013</c:v>
                </c:pt>
                <c:pt idx="14">
                  <c:v>7.9436602024000011</c:v>
                </c:pt>
                <c:pt idx="15">
                  <c:v>6.4020232753500013</c:v>
                </c:pt>
                <c:pt idx="16">
                  <c:v>6.7701748010600005</c:v>
                </c:pt>
                <c:pt idx="17">
                  <c:v>5.9280194800199997</c:v>
                </c:pt>
                <c:pt idx="18">
                  <c:v>6.2579737196999989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171-B969-95EE5D66F95F}"/>
            </c:ext>
          </c:extLst>
        </c:ser>
        <c:ser>
          <c:idx val="2"/>
          <c:order val="2"/>
          <c:tx>
            <c:strRef>
              <c:f>'Bygg Danmark, region og sektor'!$S$30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sektor'!$S$31:$S$49</c:f>
              <c:numCache>
                <c:formatCode>0.0</c:formatCode>
                <c:ptCount val="19"/>
                <c:pt idx="0">
                  <c:v>1.3273922887800003</c:v>
                </c:pt>
                <c:pt idx="1">
                  <c:v>1.4501425124200005</c:v>
                </c:pt>
                <c:pt idx="2">
                  <c:v>1.4647765469899998</c:v>
                </c:pt>
                <c:pt idx="3">
                  <c:v>1.85522268782</c:v>
                </c:pt>
                <c:pt idx="4">
                  <c:v>2.5086298629399995</c:v>
                </c:pt>
                <c:pt idx="5">
                  <c:v>2.2246658261699994</c:v>
                </c:pt>
                <c:pt idx="6">
                  <c:v>1.7347185911299998</c:v>
                </c:pt>
                <c:pt idx="7">
                  <c:v>1.94622391141</c:v>
                </c:pt>
                <c:pt idx="8">
                  <c:v>1.7897651050000005</c:v>
                </c:pt>
                <c:pt idx="9">
                  <c:v>2.19267255854</c:v>
                </c:pt>
                <c:pt idx="10">
                  <c:v>2.1216737284299998</c:v>
                </c:pt>
                <c:pt idx="11">
                  <c:v>1.5465192531600001</c:v>
                </c:pt>
                <c:pt idx="12">
                  <c:v>1.4176468555600001</c:v>
                </c:pt>
                <c:pt idx="13">
                  <c:v>1.6005463307700001</c:v>
                </c:pt>
                <c:pt idx="14">
                  <c:v>1.6218411309899998</c:v>
                </c:pt>
                <c:pt idx="15">
                  <c:v>1.6038737156600003</c:v>
                </c:pt>
                <c:pt idx="16">
                  <c:v>0.98150846674000003</c:v>
                </c:pt>
                <c:pt idx="17">
                  <c:v>0.83120519661999992</c:v>
                </c:pt>
                <c:pt idx="18">
                  <c:v>1.2203752935799999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4-4171-B969-95EE5D66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Danmark, region og sektor'!$V$30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sektor'!$V$31:$V$49</c:f>
              <c:numCache>
                <c:formatCode>0.0</c:formatCode>
                <c:ptCount val="19"/>
                <c:pt idx="0">
                  <c:v>5.513809467679998</c:v>
                </c:pt>
                <c:pt idx="1">
                  <c:v>4.0120993685000004</c:v>
                </c:pt>
                <c:pt idx="2">
                  <c:v>2.9514248095200002</c:v>
                </c:pt>
                <c:pt idx="3">
                  <c:v>3.4338908641100017</c:v>
                </c:pt>
                <c:pt idx="4">
                  <c:v>3.7061194954000007</c:v>
                </c:pt>
                <c:pt idx="5">
                  <c:v>3.2351487349499997</c:v>
                </c:pt>
                <c:pt idx="6">
                  <c:v>2.691654332669998</c:v>
                </c:pt>
                <c:pt idx="7">
                  <c:v>2.5039647752799996</c:v>
                </c:pt>
                <c:pt idx="8">
                  <c:v>3.3500889129900004</c:v>
                </c:pt>
                <c:pt idx="9">
                  <c:v>5.5623818293600022</c:v>
                </c:pt>
                <c:pt idx="10">
                  <c:v>7.4354320617999994</c:v>
                </c:pt>
                <c:pt idx="11">
                  <c:v>10.116394193349999</c:v>
                </c:pt>
                <c:pt idx="12">
                  <c:v>10.310739311649996</c:v>
                </c:pt>
                <c:pt idx="13">
                  <c:v>9.5984801742299961</c:v>
                </c:pt>
                <c:pt idx="14">
                  <c:v>10.847320212210001</c:v>
                </c:pt>
                <c:pt idx="15">
                  <c:v>9.5202305765799977</c:v>
                </c:pt>
                <c:pt idx="16">
                  <c:v>5.4141001845599988</c:v>
                </c:pt>
                <c:pt idx="17">
                  <c:v>6.3661991447099968</c:v>
                </c:pt>
                <c:pt idx="18">
                  <c:v>7.0418969002100003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8-4BAB-BC75-2B68D927707C}"/>
            </c:ext>
          </c:extLst>
        </c:ser>
        <c:ser>
          <c:idx val="1"/>
          <c:order val="1"/>
          <c:tx>
            <c:strRef>
              <c:f>'Bygg Danmark, region og sektor'!$W$30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sektor'!$W$31:$W$49</c:f>
              <c:numCache>
                <c:formatCode>0.0</c:formatCode>
                <c:ptCount val="19"/>
                <c:pt idx="0">
                  <c:v>24.957395363090001</c:v>
                </c:pt>
                <c:pt idx="1">
                  <c:v>21.727264409450001</c:v>
                </c:pt>
                <c:pt idx="2">
                  <c:v>14.21656047357</c:v>
                </c:pt>
                <c:pt idx="3">
                  <c:v>12.621900142280001</c:v>
                </c:pt>
                <c:pt idx="4">
                  <c:v>12.678240988139999</c:v>
                </c:pt>
                <c:pt idx="5">
                  <c:v>12.901309845820002</c:v>
                </c:pt>
                <c:pt idx="6">
                  <c:v>12.560304289489999</c:v>
                </c:pt>
                <c:pt idx="7">
                  <c:v>13.875214204010001</c:v>
                </c:pt>
                <c:pt idx="8">
                  <c:v>14.310095827200001</c:v>
                </c:pt>
                <c:pt idx="9">
                  <c:v>13.345017151479999</c:v>
                </c:pt>
                <c:pt idx="10">
                  <c:v>12.389085553669998</c:v>
                </c:pt>
                <c:pt idx="11">
                  <c:v>11.985923561079998</c:v>
                </c:pt>
                <c:pt idx="12">
                  <c:v>14.24267047281</c:v>
                </c:pt>
                <c:pt idx="13">
                  <c:v>15.923466143140002</c:v>
                </c:pt>
                <c:pt idx="14">
                  <c:v>18.275458367320002</c:v>
                </c:pt>
                <c:pt idx="15">
                  <c:v>18.098891613150002</c:v>
                </c:pt>
                <c:pt idx="16">
                  <c:v>14.98252553285</c:v>
                </c:pt>
                <c:pt idx="17">
                  <c:v>13.865119199799997</c:v>
                </c:pt>
                <c:pt idx="18">
                  <c:v>14.184208148750001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8-4BAB-BC75-2B68D927707C}"/>
            </c:ext>
          </c:extLst>
        </c:ser>
        <c:ser>
          <c:idx val="2"/>
          <c:order val="2"/>
          <c:tx>
            <c:strRef>
              <c:f>'Bygg Danmark, region og sektor'!$X$30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Danmark,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Danmark, region og sektor'!$X$31:$X$49</c:f>
              <c:numCache>
                <c:formatCode>0.0</c:formatCode>
                <c:ptCount val="19"/>
                <c:pt idx="0">
                  <c:v>2.6020783782699999</c:v>
                </c:pt>
                <c:pt idx="1">
                  <c:v>2.4328578683599997</c:v>
                </c:pt>
                <c:pt idx="2">
                  <c:v>2.8282427823099998</c:v>
                </c:pt>
                <c:pt idx="3">
                  <c:v>3.1826840780799999</c:v>
                </c:pt>
                <c:pt idx="4">
                  <c:v>3.6624602475500012</c:v>
                </c:pt>
                <c:pt idx="5">
                  <c:v>3.7296582310800015</c:v>
                </c:pt>
                <c:pt idx="6">
                  <c:v>4.2873642865500008</c:v>
                </c:pt>
                <c:pt idx="7">
                  <c:v>3.7001096106500002</c:v>
                </c:pt>
                <c:pt idx="8">
                  <c:v>2.5737052812900001</c:v>
                </c:pt>
                <c:pt idx="9">
                  <c:v>2.36918409477</c:v>
                </c:pt>
                <c:pt idx="10">
                  <c:v>2.8867628303200008</c:v>
                </c:pt>
                <c:pt idx="11">
                  <c:v>4.1152425817099978</c:v>
                </c:pt>
                <c:pt idx="12">
                  <c:v>3.8725185606399992</c:v>
                </c:pt>
                <c:pt idx="13">
                  <c:v>3.5472932554199992</c:v>
                </c:pt>
                <c:pt idx="14">
                  <c:v>3.4082625462800005</c:v>
                </c:pt>
                <c:pt idx="15">
                  <c:v>2.7249350168399999</c:v>
                </c:pt>
                <c:pt idx="16">
                  <c:v>2.1344349401699998</c:v>
                </c:pt>
                <c:pt idx="17">
                  <c:v>1.9421054011699996</c:v>
                </c:pt>
                <c:pt idx="18">
                  <c:v>2.2927433029299995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8-4BAB-BC75-2B68D92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'Anlegg, NO og SE, sektor'!$G$30</c:f>
              <c:strCache>
                <c:ptCount val="1"/>
                <c:pt idx="0">
                  <c:v>Samferdsel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sektor'!$G$53:$G$69</c:f>
              <c:numCache>
                <c:formatCode>0.0</c:formatCode>
                <c:ptCount val="17"/>
                <c:pt idx="0">
                  <c:v>31.702729399999999</c:v>
                </c:pt>
                <c:pt idx="1">
                  <c:v>30.7202716</c:v>
                </c:pt>
                <c:pt idx="2">
                  <c:v>31.849440400000002</c:v>
                </c:pt>
                <c:pt idx="3">
                  <c:v>28.221125600000001</c:v>
                </c:pt>
                <c:pt idx="4">
                  <c:v>28.463957600000004</c:v>
                </c:pt>
                <c:pt idx="5">
                  <c:v>30.825498800000005</c:v>
                </c:pt>
                <c:pt idx="6">
                  <c:v>31.754331200000003</c:v>
                </c:pt>
                <c:pt idx="7">
                  <c:v>35.379610599999999</c:v>
                </c:pt>
                <c:pt idx="8">
                  <c:v>39.499660200000001</c:v>
                </c:pt>
                <c:pt idx="9">
                  <c:v>42.866930599999996</c:v>
                </c:pt>
                <c:pt idx="10">
                  <c:v>51.395392799999996</c:v>
                </c:pt>
                <c:pt idx="11">
                  <c:v>51.493537400000008</c:v>
                </c:pt>
                <c:pt idx="12">
                  <c:v>55.663165200000002</c:v>
                </c:pt>
                <c:pt idx="13">
                  <c:v>58.039883400000008</c:v>
                </c:pt>
                <c:pt idx="14">
                  <c:v>55.789296390360008</c:v>
                </c:pt>
                <c:pt idx="15">
                  <c:v>58.699317048303534</c:v>
                </c:pt>
                <c:pt idx="16">
                  <c:v>64.120633627232024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B7F-90F6-6A2CFBABD323}"/>
            </c:ext>
          </c:extLst>
        </c:ser>
        <c:ser>
          <c:idx val="1"/>
          <c:order val="1"/>
          <c:tx>
            <c:strRef>
              <c:f>'Anlegg, NO og SE, sektor'!$H$30</c:f>
              <c:strCache>
                <c:ptCount val="1"/>
                <c:pt idx="0">
                  <c:v>Energi, vann og avløp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sektor'!$H$53:$H$69</c:f>
              <c:numCache>
                <c:formatCode>0.0</c:formatCode>
                <c:ptCount val="17"/>
                <c:pt idx="0">
                  <c:v>22.314237199999997</c:v>
                </c:pt>
                <c:pt idx="1">
                  <c:v>21.039369199999999</c:v>
                </c:pt>
                <c:pt idx="2">
                  <c:v>25.791793800000001</c:v>
                </c:pt>
                <c:pt idx="3">
                  <c:v>26.758062800000001</c:v>
                </c:pt>
                <c:pt idx="4">
                  <c:v>28.688577200000001</c:v>
                </c:pt>
                <c:pt idx="5">
                  <c:v>27.917585600000002</c:v>
                </c:pt>
                <c:pt idx="6">
                  <c:v>24.792135400000003</c:v>
                </c:pt>
                <c:pt idx="7">
                  <c:v>27.955022200000002</c:v>
                </c:pt>
                <c:pt idx="8">
                  <c:v>32.443366999999995</c:v>
                </c:pt>
                <c:pt idx="9">
                  <c:v>39.329677800000006</c:v>
                </c:pt>
                <c:pt idx="10">
                  <c:v>42.558331600000002</c:v>
                </c:pt>
                <c:pt idx="11">
                  <c:v>38.1165296</c:v>
                </c:pt>
                <c:pt idx="12">
                  <c:v>52.786617800000002</c:v>
                </c:pt>
                <c:pt idx="13">
                  <c:v>61.102602000000005</c:v>
                </c:pt>
                <c:pt idx="14">
                  <c:v>67.395707411040007</c:v>
                </c:pt>
                <c:pt idx="15">
                  <c:v>74.1806201831956</c:v>
                </c:pt>
                <c:pt idx="16">
                  <c:v>78.800261019041045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3-4B7F-90F6-6A2CFBABD323}"/>
            </c:ext>
          </c:extLst>
        </c:ser>
        <c:ser>
          <c:idx val="2"/>
          <c:order val="2"/>
          <c:tx>
            <c:strRef>
              <c:f>'Anlegg, NO og SE, sektor'!$I$30</c:f>
              <c:strCache>
                <c:ptCount val="1"/>
                <c:pt idx="0">
                  <c:v>Anlegg annet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sektor'!$I$53:$I$69</c:f>
              <c:numCache>
                <c:formatCode>0.0</c:formatCode>
                <c:ptCount val="17"/>
                <c:pt idx="0">
                  <c:v>10.639077000000002</c:v>
                </c:pt>
                <c:pt idx="1">
                  <c:v>10.998266000000001</c:v>
                </c:pt>
                <c:pt idx="2">
                  <c:v>14.546648600000001</c:v>
                </c:pt>
                <c:pt idx="3">
                  <c:v>15.175988200000001</c:v>
                </c:pt>
                <c:pt idx="4">
                  <c:v>19.810032200000002</c:v>
                </c:pt>
                <c:pt idx="5">
                  <c:v>18.501774800000003</c:v>
                </c:pt>
                <c:pt idx="6">
                  <c:v>19.2434242</c:v>
                </c:pt>
                <c:pt idx="7">
                  <c:v>14.7844216</c:v>
                </c:pt>
                <c:pt idx="8">
                  <c:v>13.934509600000002</c:v>
                </c:pt>
                <c:pt idx="9">
                  <c:v>17.162151600000001</c:v>
                </c:pt>
                <c:pt idx="10">
                  <c:v>21.802266399999997</c:v>
                </c:pt>
                <c:pt idx="11">
                  <c:v>21.611036200000004</c:v>
                </c:pt>
                <c:pt idx="12">
                  <c:v>26.311858999999998</c:v>
                </c:pt>
                <c:pt idx="13">
                  <c:v>27.5300662</c:v>
                </c:pt>
                <c:pt idx="14">
                  <c:v>25.88326679315999</c:v>
                </c:pt>
                <c:pt idx="15">
                  <c:v>24.376878280588532</c:v>
                </c:pt>
                <c:pt idx="16">
                  <c:v>23.039844708878533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3-4B7F-90F6-6A2CFBAB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'Anlegg, NO og SE, sektor'!$B$30</c:f>
              <c:strCache>
                <c:ptCount val="1"/>
                <c:pt idx="0">
                  <c:v>Samferdsel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sektor'!$B$53:$B$69</c:f>
              <c:numCache>
                <c:formatCode>0.0</c:formatCode>
                <c:ptCount val="17"/>
                <c:pt idx="0">
                  <c:v>25.245000000000001</c:v>
                </c:pt>
                <c:pt idx="1">
                  <c:v>26.285</c:v>
                </c:pt>
                <c:pt idx="2">
                  <c:v>26.277277999999999</c:v>
                </c:pt>
                <c:pt idx="3">
                  <c:v>29.907239999999998</c:v>
                </c:pt>
                <c:pt idx="4">
                  <c:v>35.466912999999998</c:v>
                </c:pt>
                <c:pt idx="5">
                  <c:v>37.822792</c:v>
                </c:pt>
                <c:pt idx="6">
                  <c:v>38.28049</c:v>
                </c:pt>
                <c:pt idx="7">
                  <c:v>42.495863200000009</c:v>
                </c:pt>
                <c:pt idx="8">
                  <c:v>47.118597136000005</c:v>
                </c:pt>
                <c:pt idx="9">
                  <c:v>50.591265243200006</c:v>
                </c:pt>
                <c:pt idx="10">
                  <c:v>48.527216347627999</c:v>
                </c:pt>
                <c:pt idx="11">
                  <c:v>53.006656976316144</c:v>
                </c:pt>
                <c:pt idx="12">
                  <c:v>62.277393502365427</c:v>
                </c:pt>
                <c:pt idx="13">
                  <c:v>58.146683657380954</c:v>
                </c:pt>
                <c:pt idx="14">
                  <c:v>63.482670336832875</c:v>
                </c:pt>
                <c:pt idx="15">
                  <c:v>62.270806257276874</c:v>
                </c:pt>
                <c:pt idx="16">
                  <c:v>65.551050596442622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25C-A2E6-1C42F23C9A74}"/>
            </c:ext>
          </c:extLst>
        </c:ser>
        <c:ser>
          <c:idx val="1"/>
          <c:order val="1"/>
          <c:tx>
            <c:strRef>
              <c:f>'Anlegg, NO og SE, sektor'!$C$30</c:f>
              <c:strCache>
                <c:ptCount val="1"/>
                <c:pt idx="0">
                  <c:v>Energi, vann og avløp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sektor'!$C$53:$C$69</c:f>
              <c:numCache>
                <c:formatCode>0.0</c:formatCode>
                <c:ptCount val="17"/>
                <c:pt idx="0">
                  <c:v>10.1342</c:v>
                </c:pt>
                <c:pt idx="1">
                  <c:v>12.708399999999999</c:v>
                </c:pt>
                <c:pt idx="2">
                  <c:v>10.815799999999999</c:v>
                </c:pt>
                <c:pt idx="3">
                  <c:v>10.862599999999999</c:v>
                </c:pt>
                <c:pt idx="4">
                  <c:v>12.102799999999998</c:v>
                </c:pt>
                <c:pt idx="5">
                  <c:v>13.591252400000002</c:v>
                </c:pt>
                <c:pt idx="6">
                  <c:v>15.420596</c:v>
                </c:pt>
                <c:pt idx="7">
                  <c:v>15.842033599999999</c:v>
                </c:pt>
                <c:pt idx="8">
                  <c:v>18.801637800000002</c:v>
                </c:pt>
                <c:pt idx="9">
                  <c:v>19.515867799999999</c:v>
                </c:pt>
                <c:pt idx="10">
                  <c:v>21.086381000000003</c:v>
                </c:pt>
                <c:pt idx="11">
                  <c:v>19.203517299829837</c:v>
                </c:pt>
                <c:pt idx="12">
                  <c:v>21.531523907203628</c:v>
                </c:pt>
                <c:pt idx="13">
                  <c:v>24.119422071627909</c:v>
                </c:pt>
                <c:pt idx="14">
                  <c:v>26.696907863298424</c:v>
                </c:pt>
                <c:pt idx="15">
                  <c:v>30.414284578111662</c:v>
                </c:pt>
                <c:pt idx="16">
                  <c:v>32.637929482827523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25C-A2E6-1C42F23C9A74}"/>
            </c:ext>
          </c:extLst>
        </c:ser>
        <c:ser>
          <c:idx val="2"/>
          <c:order val="2"/>
          <c:tx>
            <c:strRef>
              <c:f>'Anlegg, NO og SE, sektor'!$D$30</c:f>
              <c:strCache>
                <c:ptCount val="1"/>
                <c:pt idx="0">
                  <c:v>Anlegg annet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'Anlegg, NO og SE, sektor'!$A$53:$A$69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'Anlegg, NO og SE, sektor'!$D$53:$D$69</c:f>
              <c:numCache>
                <c:formatCode>0.0</c:formatCode>
                <c:ptCount val="17"/>
                <c:pt idx="0">
                  <c:v>16.8538</c:v>
                </c:pt>
                <c:pt idx="1">
                  <c:v>16.837599999999998</c:v>
                </c:pt>
                <c:pt idx="2">
                  <c:v>13.423200000000001</c:v>
                </c:pt>
                <c:pt idx="3">
                  <c:v>13.922400000000001</c:v>
                </c:pt>
                <c:pt idx="4">
                  <c:v>17.542200000000001</c:v>
                </c:pt>
                <c:pt idx="5">
                  <c:v>20.615747599999999</c:v>
                </c:pt>
                <c:pt idx="6">
                  <c:v>20.367404000000001</c:v>
                </c:pt>
                <c:pt idx="7">
                  <c:v>19.100966400000001</c:v>
                </c:pt>
                <c:pt idx="8">
                  <c:v>19.200362200000001</c:v>
                </c:pt>
                <c:pt idx="9">
                  <c:v>23.2211322</c:v>
                </c:pt>
                <c:pt idx="10">
                  <c:v>23.894618999999999</c:v>
                </c:pt>
                <c:pt idx="11">
                  <c:v>26.625800204424277</c:v>
                </c:pt>
                <c:pt idx="12">
                  <c:v>30.139791968803181</c:v>
                </c:pt>
                <c:pt idx="13">
                  <c:v>32.253735325674413</c:v>
                </c:pt>
                <c:pt idx="14">
                  <c:v>29.925477175278978</c:v>
                </c:pt>
                <c:pt idx="15">
                  <c:v>28.120863247245389</c:v>
                </c:pt>
                <c:pt idx="16">
                  <c:v>27.332688430107755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D-425C-A2E6-1C42F23C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priser'!$N$54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D4-489F-958D-F4B723282AE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D4-489F-958D-F4B723282AE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D4-489F-958D-F4B723282A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priser'!$N$58:$N$73</c:f>
              <c:numCache>
                <c:formatCode>_-* #\ ##0_-;\-* #\ ##0_-;_-* "-"??_-;_-@_-</c:formatCode>
                <c:ptCount val="16"/>
                <c:pt idx="0">
                  <c:v>28.631145549724597</c:v>
                </c:pt>
                <c:pt idx="1">
                  <c:v>34.086199868297989</c:v>
                </c:pt>
                <c:pt idx="2">
                  <c:v>26.915463498766439</c:v>
                </c:pt>
                <c:pt idx="3">
                  <c:v>23.42361377588017</c:v>
                </c:pt>
                <c:pt idx="4">
                  <c:v>33.470026523357618</c:v>
                </c:pt>
                <c:pt idx="5">
                  <c:v>48.778118460907429</c:v>
                </c:pt>
                <c:pt idx="6">
                  <c:v>65.157262172241957</c:v>
                </c:pt>
                <c:pt idx="7">
                  <c:v>72.94407136734381</c:v>
                </c:pt>
                <c:pt idx="8">
                  <c:v>88.939309600379787</c:v>
                </c:pt>
                <c:pt idx="9">
                  <c:v>95.739230317558281</c:v>
                </c:pt>
                <c:pt idx="10">
                  <c:v>94.783161486409242</c:v>
                </c:pt>
                <c:pt idx="11">
                  <c:v>104.70693695724933</c:v>
                </c:pt>
                <c:pt idx="12">
                  <c:v>84.338215422549268</c:v>
                </c:pt>
                <c:pt idx="13">
                  <c:v>55.871357422177283</c:v>
                </c:pt>
                <c:pt idx="14">
                  <c:v>59.364808731061167</c:v>
                </c:pt>
                <c:pt idx="15">
                  <c:v>68.702329974786323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D4-489F-958D-F4B723282AE3}"/>
            </c:ext>
          </c:extLst>
        </c:ser>
        <c:ser>
          <c:idx val="1"/>
          <c:order val="1"/>
          <c:tx>
            <c:strRef>
              <c:f>'Skandinavia, løpende priser'!$O$54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priser'!$O$58:$O$73</c:f>
              <c:numCache>
                <c:formatCode>_-* #\ ##0_-;\-* #\ ##0_-;_-* "-"??_-;_-@_-</c:formatCode>
                <c:ptCount val="16"/>
                <c:pt idx="0">
                  <c:v>73.63675715314902</c:v>
                </c:pt>
                <c:pt idx="1">
                  <c:v>75.260442024787196</c:v>
                </c:pt>
                <c:pt idx="2">
                  <c:v>72.214709880944469</c:v>
                </c:pt>
                <c:pt idx="3">
                  <c:v>71.449511651701656</c:v>
                </c:pt>
                <c:pt idx="4">
                  <c:v>72.444819893514264</c:v>
                </c:pt>
                <c:pt idx="5">
                  <c:v>73.95509880156294</c:v>
                </c:pt>
                <c:pt idx="6">
                  <c:v>80.326699484725793</c:v>
                </c:pt>
                <c:pt idx="7">
                  <c:v>75.944976000131362</c:v>
                </c:pt>
                <c:pt idx="8">
                  <c:v>76.675917840203823</c:v>
                </c:pt>
                <c:pt idx="9">
                  <c:v>76.594698571583081</c:v>
                </c:pt>
                <c:pt idx="10">
                  <c:v>92.468823951545176</c:v>
                </c:pt>
                <c:pt idx="11">
                  <c:v>111.84444044281346</c:v>
                </c:pt>
                <c:pt idx="12">
                  <c:v>101.33140984465894</c:v>
                </c:pt>
                <c:pt idx="13">
                  <c:v>76.65274318688563</c:v>
                </c:pt>
                <c:pt idx="14">
                  <c:v>71.620569758348367</c:v>
                </c:pt>
                <c:pt idx="15">
                  <c:v>78.883708369299598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D4-489F-958D-F4B723282AE3}"/>
            </c:ext>
          </c:extLst>
        </c:ser>
        <c:ser>
          <c:idx val="2"/>
          <c:order val="2"/>
          <c:tx>
            <c:strRef>
              <c:f>'Skandinavia, løpende priser'!$P$54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priser'!$P$58:$P$73</c:f>
              <c:numCache>
                <c:formatCode>_-* #\ ##0_-;\-* #\ ##0_-;_-* "-"??_-;_-@_-</c:formatCode>
                <c:ptCount val="16"/>
                <c:pt idx="0">
                  <c:v>23.469809425431961</c:v>
                </c:pt>
                <c:pt idx="1">
                  <c:v>25.438139417840993</c:v>
                </c:pt>
                <c:pt idx="2">
                  <c:v>27.859725942131252</c:v>
                </c:pt>
                <c:pt idx="3">
                  <c:v>30.629226321992061</c:v>
                </c:pt>
                <c:pt idx="4">
                  <c:v>26.891503120683193</c:v>
                </c:pt>
                <c:pt idx="5">
                  <c:v>24.742825668675533</c:v>
                </c:pt>
                <c:pt idx="6">
                  <c:v>24.603392516946069</c:v>
                </c:pt>
                <c:pt idx="7">
                  <c:v>24.862235986898089</c:v>
                </c:pt>
                <c:pt idx="8">
                  <c:v>23.850305444929273</c:v>
                </c:pt>
                <c:pt idx="9">
                  <c:v>23.364117665179666</c:v>
                </c:pt>
                <c:pt idx="10">
                  <c:v>23.879351531775445</c:v>
                </c:pt>
                <c:pt idx="11">
                  <c:v>22.899934910657748</c:v>
                </c:pt>
                <c:pt idx="12">
                  <c:v>22.50805702231084</c:v>
                </c:pt>
                <c:pt idx="13">
                  <c:v>16.417548602665178</c:v>
                </c:pt>
                <c:pt idx="14">
                  <c:v>14.513481597874597</c:v>
                </c:pt>
                <c:pt idx="15">
                  <c:v>17.139074558143943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D4-489F-958D-F4B723282AE3}"/>
            </c:ext>
          </c:extLst>
        </c:ser>
        <c:ser>
          <c:idx val="3"/>
          <c:order val="3"/>
          <c:tx>
            <c:strRef>
              <c:f>'Skandinavia, løpende priser'!$Q$54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D4-489F-958D-F4B723282AE3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priser'!$Q$58:$Q$73</c:f>
              <c:numCache>
                <c:formatCode>_-* #\ ##0_-;\-* #\ ##0_-;_-* "-"??_-;_-@_-</c:formatCode>
                <c:ptCount val="16"/>
                <c:pt idx="0">
                  <c:v>46.839915946800005</c:v>
                </c:pt>
                <c:pt idx="1">
                  <c:v>54.429467892899993</c:v>
                </c:pt>
                <c:pt idx="2">
                  <c:v>58.705375785999998</c:v>
                </c:pt>
                <c:pt idx="3">
                  <c:v>53.251179423199993</c:v>
                </c:pt>
                <c:pt idx="4">
                  <c:v>63.368903513607982</c:v>
                </c:pt>
                <c:pt idx="5">
                  <c:v>67.455041168401181</c:v>
                </c:pt>
                <c:pt idx="6">
                  <c:v>62.05863787492909</c:v>
                </c:pt>
                <c:pt idx="7">
                  <c:v>65.161569768675548</c:v>
                </c:pt>
                <c:pt idx="8">
                  <c:v>65.161569768675548</c:v>
                </c:pt>
                <c:pt idx="9">
                  <c:v>72.329342443229862</c:v>
                </c:pt>
                <c:pt idx="10">
                  <c:v>87.518504356308128</c:v>
                </c:pt>
                <c:pt idx="11">
                  <c:v>97.145539835502035</c:v>
                </c:pt>
                <c:pt idx="12">
                  <c:v>106.86009381905224</c:v>
                </c:pt>
                <c:pt idx="13">
                  <c:v>111.13449757181432</c:v>
                </c:pt>
                <c:pt idx="14">
                  <c:v>122.24794732899576</c:v>
                </c:pt>
                <c:pt idx="15">
                  <c:v>124.69290627557569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D4-489F-958D-F4B72328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løpende priser'!$T$54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A-482D-98ED-B5038EDA45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A-482D-98ED-B5038EDA45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7A-482D-98ED-B5038EDA45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priser'!$T$58:$T$73</c:f>
              <c:numCache>
                <c:formatCode>_-* #\ ##0_-;\-* #\ ##0_-;_-* "-"??_-;_-@_-</c:formatCode>
                <c:ptCount val="16"/>
                <c:pt idx="0">
                  <c:v>106.00108589871719</c:v>
                </c:pt>
                <c:pt idx="1">
                  <c:v>128.37963599203525</c:v>
                </c:pt>
                <c:pt idx="2">
                  <c:v>130.77950197949926</c:v>
                </c:pt>
                <c:pt idx="3">
                  <c:v>140.78277092335452</c:v>
                </c:pt>
                <c:pt idx="4">
                  <c:v>163.49412004214901</c:v>
                </c:pt>
                <c:pt idx="5">
                  <c:v>213.46218501435172</c:v>
                </c:pt>
                <c:pt idx="6">
                  <c:v>273.53252982433833</c:v>
                </c:pt>
                <c:pt idx="7">
                  <c:v>283.54915408597708</c:v>
                </c:pt>
                <c:pt idx="8">
                  <c:v>277.62496941337827</c:v>
                </c:pt>
                <c:pt idx="9">
                  <c:v>276.20955711694171</c:v>
                </c:pt>
                <c:pt idx="10">
                  <c:v>294.70339209977863</c:v>
                </c:pt>
                <c:pt idx="11">
                  <c:v>345.49897964309503</c:v>
                </c:pt>
                <c:pt idx="12">
                  <c:v>293.78868011034274</c:v>
                </c:pt>
                <c:pt idx="13">
                  <c:v>194.04578355417161</c:v>
                </c:pt>
                <c:pt idx="14">
                  <c:v>212.8154820178753</c:v>
                </c:pt>
                <c:pt idx="15">
                  <c:v>251.38998565357991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7A-482D-98ED-B5038EDA4590}"/>
            </c:ext>
          </c:extLst>
        </c:ser>
        <c:ser>
          <c:idx val="1"/>
          <c:order val="1"/>
          <c:tx>
            <c:strRef>
              <c:f>'Skandinavia, løpende priser'!$U$54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priser'!$U$58:$U$73</c:f>
              <c:numCache>
                <c:formatCode>_-* #\ ##0_-;\-* #\ ##0_-;_-* "-"??_-;_-@_-</c:formatCode>
                <c:ptCount val="16"/>
                <c:pt idx="0">
                  <c:v>154.59377888699217</c:v>
                </c:pt>
                <c:pt idx="1">
                  <c:v>170.25898515563551</c:v>
                </c:pt>
                <c:pt idx="2">
                  <c:v>165.27017436211403</c:v>
                </c:pt>
                <c:pt idx="3">
                  <c:v>159.28510122204864</c:v>
                </c:pt>
                <c:pt idx="4">
                  <c:v>161.42601683326666</c:v>
                </c:pt>
                <c:pt idx="5">
                  <c:v>169.34743849889173</c:v>
                </c:pt>
                <c:pt idx="6">
                  <c:v>188.49805130238542</c:v>
                </c:pt>
                <c:pt idx="7">
                  <c:v>187.0501685752113</c:v>
                </c:pt>
                <c:pt idx="8">
                  <c:v>196.99506650838907</c:v>
                </c:pt>
                <c:pt idx="9">
                  <c:v>199.66976511836327</c:v>
                </c:pt>
                <c:pt idx="10">
                  <c:v>219.73539223759309</c:v>
                </c:pt>
                <c:pt idx="11">
                  <c:v>273.26338795264417</c:v>
                </c:pt>
                <c:pt idx="12">
                  <c:v>276.51767116930904</c:v>
                </c:pt>
                <c:pt idx="13">
                  <c:v>233.50437291153125</c:v>
                </c:pt>
                <c:pt idx="14">
                  <c:v>208.42344732770039</c:v>
                </c:pt>
                <c:pt idx="15">
                  <c:v>209.19768898257942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A-482D-98ED-B5038EDA4590}"/>
            </c:ext>
          </c:extLst>
        </c:ser>
        <c:ser>
          <c:idx val="2"/>
          <c:order val="2"/>
          <c:tx>
            <c:strRef>
              <c:f>'Skandinavia, løpende priser'!$V$54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priser'!$V$58:$V$73</c:f>
              <c:numCache>
                <c:formatCode>_-* #\ ##0_-;\-* #\ ##0_-;_-* "-"??_-;_-@_-</c:formatCode>
                <c:ptCount val="16"/>
                <c:pt idx="0">
                  <c:v>61.419863424865945</c:v>
                </c:pt>
                <c:pt idx="1">
                  <c:v>62.200602974227131</c:v>
                </c:pt>
                <c:pt idx="2">
                  <c:v>65.764816505842816</c:v>
                </c:pt>
                <c:pt idx="3">
                  <c:v>75.130955678563637</c:v>
                </c:pt>
                <c:pt idx="4">
                  <c:v>81.574126936726714</c:v>
                </c:pt>
                <c:pt idx="5">
                  <c:v>84.456044806020756</c:v>
                </c:pt>
                <c:pt idx="6">
                  <c:v>88.232191785200556</c:v>
                </c:pt>
                <c:pt idx="7">
                  <c:v>94.519820099312298</c:v>
                </c:pt>
                <c:pt idx="8">
                  <c:v>101.26118352699837</c:v>
                </c:pt>
                <c:pt idx="9">
                  <c:v>106.68888115218647</c:v>
                </c:pt>
                <c:pt idx="10">
                  <c:v>109.72944525211305</c:v>
                </c:pt>
                <c:pt idx="11">
                  <c:v>106.45398413813197</c:v>
                </c:pt>
                <c:pt idx="12">
                  <c:v>97.88461279937134</c:v>
                </c:pt>
                <c:pt idx="13">
                  <c:v>87.500548474901876</c:v>
                </c:pt>
                <c:pt idx="14">
                  <c:v>83.49620695096236</c:v>
                </c:pt>
                <c:pt idx="15">
                  <c:v>90.902032118042783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7A-482D-98ED-B5038EDA4590}"/>
            </c:ext>
          </c:extLst>
        </c:ser>
        <c:ser>
          <c:idx val="3"/>
          <c:order val="3"/>
          <c:tx>
            <c:strRef>
              <c:f>'Skandinavia, løpende priser'!$W$54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07A-482D-98ED-B5038EDA4590}"/>
              </c:ext>
            </c:extLst>
          </c:dPt>
          <c:cat>
            <c:numRef>
              <c:f>'Skandinavia, løpende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løpende priser'!$W$58:$W$73</c:f>
              <c:numCache>
                <c:formatCode>_-* #\ ##0_-;\-* #\ ##0_-;_-* "-"??_-;_-@_-</c:formatCode>
                <c:ptCount val="16"/>
                <c:pt idx="0">
                  <c:v>165.42882274680002</c:v>
                </c:pt>
                <c:pt idx="1">
                  <c:v>177.1336286929</c:v>
                </c:pt>
                <c:pt idx="2">
                  <c:v>183.55279238599999</c:v>
                </c:pt>
                <c:pt idx="3">
                  <c:v>195.32565942319999</c:v>
                </c:pt>
                <c:pt idx="4">
                  <c:v>212.64355471360798</c:v>
                </c:pt>
                <c:pt idx="5">
                  <c:v>217.3134219684012</c:v>
                </c:pt>
                <c:pt idx="6">
                  <c:v>217.6165554749291</c:v>
                </c:pt>
                <c:pt idx="7">
                  <c:v>236.15970370467556</c:v>
                </c:pt>
                <c:pt idx="8">
                  <c:v>257.84859501187555</c:v>
                </c:pt>
                <c:pt idx="9">
                  <c:v>281.59354959085789</c:v>
                </c:pt>
                <c:pt idx="10">
                  <c:v>297.57558203687842</c:v>
                </c:pt>
                <c:pt idx="11">
                  <c:v>345.85589121387432</c:v>
                </c:pt>
                <c:pt idx="12">
                  <c:v>368.05248647373526</c:v>
                </c:pt>
                <c:pt idx="13">
                  <c:v>380.30782354178461</c:v>
                </c:pt>
                <c:pt idx="14">
                  <c:v>400.31071692371745</c:v>
                </c:pt>
                <c:pt idx="15">
                  <c:v>416.17531414010517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7A-482D-98ED-B5038EDA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priser'!$B$54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6B7-965B-0C7A744530B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6B7-965B-0C7A744530B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6B7-965B-0C7A744530B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priser'!$B$58:$B$73</c:f>
              <c:numCache>
                <c:formatCode>_-* #\ ##0_-;\-* #\ ##0_-;_-* "-"??_-;_-@_-</c:formatCode>
                <c:ptCount val="16"/>
                <c:pt idx="0">
                  <c:v>60.064036648792687</c:v>
                </c:pt>
                <c:pt idx="1">
                  <c:v>75.607456229897124</c:v>
                </c:pt>
                <c:pt idx="2">
                  <c:v>83.201375326283525</c:v>
                </c:pt>
                <c:pt idx="3">
                  <c:v>84.012678473838633</c:v>
                </c:pt>
                <c:pt idx="4">
                  <c:v>76.223004054722793</c:v>
                </c:pt>
                <c:pt idx="5">
                  <c:v>83.556173668203797</c:v>
                </c:pt>
                <c:pt idx="6">
                  <c:v>101.29890778219138</c:v>
                </c:pt>
                <c:pt idx="7">
                  <c:v>100.78700484292442</c:v>
                </c:pt>
                <c:pt idx="8">
                  <c:v>94.046645577677268</c:v>
                </c:pt>
                <c:pt idx="9">
                  <c:v>88.77286868200683</c:v>
                </c:pt>
                <c:pt idx="10">
                  <c:v>86.572835682330378</c:v>
                </c:pt>
                <c:pt idx="11">
                  <c:v>89.414925904882963</c:v>
                </c:pt>
                <c:pt idx="12">
                  <c:v>86.317553253124089</c:v>
                </c:pt>
                <c:pt idx="13">
                  <c:v>67.011957725929193</c:v>
                </c:pt>
                <c:pt idx="14">
                  <c:v>62.846337784508897</c:v>
                </c:pt>
                <c:pt idx="15">
                  <c:v>67.217451512692918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6B7-965B-0C7A744530BD}"/>
            </c:ext>
          </c:extLst>
        </c:ser>
        <c:ser>
          <c:idx val="1"/>
          <c:order val="1"/>
          <c:tx>
            <c:strRef>
              <c:f>'Skandinavia, faste priser'!$C$54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priser'!$C$58:$C$73</c:f>
              <c:numCache>
                <c:formatCode>_-* #\ ##0_-;\-* #\ ##0_-;_-* "-"??_-;_-@_-</c:formatCode>
                <c:ptCount val="16"/>
                <c:pt idx="0">
                  <c:v>72.827320259829108</c:v>
                </c:pt>
                <c:pt idx="1">
                  <c:v>77.312960250187288</c:v>
                </c:pt>
                <c:pt idx="2">
                  <c:v>73.533833927064862</c:v>
                </c:pt>
                <c:pt idx="3">
                  <c:v>66.614603198635891</c:v>
                </c:pt>
                <c:pt idx="4">
                  <c:v>65.6289446385411</c:v>
                </c:pt>
                <c:pt idx="5">
                  <c:v>67.086215588301684</c:v>
                </c:pt>
                <c:pt idx="6">
                  <c:v>69.769141824157103</c:v>
                </c:pt>
                <c:pt idx="7">
                  <c:v>69.318383011062878</c:v>
                </c:pt>
                <c:pt idx="8">
                  <c:v>69.827742733115898</c:v>
                </c:pt>
                <c:pt idx="9">
                  <c:v>65.808180642311385</c:v>
                </c:pt>
                <c:pt idx="10">
                  <c:v>66.21667536986466</c:v>
                </c:pt>
                <c:pt idx="11">
                  <c:v>74.027338222869531</c:v>
                </c:pt>
                <c:pt idx="12">
                  <c:v>77.674822366188721</c:v>
                </c:pt>
                <c:pt idx="13">
                  <c:v>65.15122541602058</c:v>
                </c:pt>
                <c:pt idx="14">
                  <c:v>56.166809946559482</c:v>
                </c:pt>
                <c:pt idx="15">
                  <c:v>54.668614526196166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62-46B7-965B-0C7A744530BD}"/>
            </c:ext>
          </c:extLst>
        </c:ser>
        <c:ser>
          <c:idx val="2"/>
          <c:order val="2"/>
          <c:tx>
            <c:strRef>
              <c:f>'Skandinavia, faste priser'!$D$54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priser'!$D$58:$D$73</c:f>
              <c:numCache>
                <c:formatCode>_-* #\ ##0_-;\-* #\ ##0_-;_-* "-"??_-;_-@_-</c:formatCode>
                <c:ptCount val="16"/>
                <c:pt idx="0">
                  <c:v>31.450851696695892</c:v>
                </c:pt>
                <c:pt idx="1">
                  <c:v>29.467731550880696</c:v>
                </c:pt>
                <c:pt idx="2">
                  <c:v>30.231466930943803</c:v>
                </c:pt>
                <c:pt idx="3">
                  <c:v>32.073035758397602</c:v>
                </c:pt>
                <c:pt idx="4">
                  <c:v>36.622503074794587</c:v>
                </c:pt>
                <c:pt idx="5">
                  <c:v>38.671835377223033</c:v>
                </c:pt>
                <c:pt idx="6">
                  <c:v>35.853697956106508</c:v>
                </c:pt>
                <c:pt idx="7">
                  <c:v>35.310486165121489</c:v>
                </c:pt>
                <c:pt idx="8">
                  <c:v>39.932110254009601</c:v>
                </c:pt>
                <c:pt idx="9">
                  <c:v>44.876208962105686</c:v>
                </c:pt>
                <c:pt idx="10">
                  <c:v>42.564562795914</c:v>
                </c:pt>
                <c:pt idx="11">
                  <c:v>35.536712209456496</c:v>
                </c:pt>
                <c:pt idx="12">
                  <c:v>33.6092467091594</c:v>
                </c:pt>
                <c:pt idx="13">
                  <c:v>31.654226114781494</c:v>
                </c:pt>
                <c:pt idx="14">
                  <c:v>28.997194774520484</c:v>
                </c:pt>
                <c:pt idx="15">
                  <c:v>32.163338344849222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E62-46B7-965B-0C7A744530BD}"/>
            </c:ext>
          </c:extLst>
        </c:ser>
        <c:ser>
          <c:idx val="3"/>
          <c:order val="3"/>
          <c:tx>
            <c:strRef>
              <c:f>'Skandinavia, faste priser'!$E$54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E62-46B7-965B-0C7A744530BD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priser'!$E$58:$E$73</c:f>
              <c:numCache>
                <c:formatCode>_-* #\ ##0_-;\-* #\ ##0_-;_-* "-"??_-;_-@_-</c:formatCode>
                <c:ptCount val="16"/>
                <c:pt idx="0">
                  <c:v>87.666548936170202</c:v>
                </c:pt>
                <c:pt idx="1">
                  <c:v>77.186362658385065</c:v>
                </c:pt>
                <c:pt idx="2">
                  <c:v>81.213024386317912</c:v>
                </c:pt>
                <c:pt idx="3">
                  <c:v>94.46774271428572</c:v>
                </c:pt>
                <c:pt idx="4">
                  <c:v>102.62159555212355</c:v>
                </c:pt>
                <c:pt idx="5">
                  <c:v>103.72399548387097</c:v>
                </c:pt>
                <c:pt idx="6">
                  <c:v>104.73405200048872</c:v>
                </c:pt>
                <c:pt idx="7">
                  <c:v>110.40246166321269</c:v>
                </c:pt>
                <c:pt idx="8">
                  <c:v>118.34408891663507</c:v>
                </c:pt>
                <c:pt idx="9">
                  <c:v>117.42892285516076</c:v>
                </c:pt>
                <c:pt idx="10">
                  <c:v>116.08639124667511</c:v>
                </c:pt>
                <c:pt idx="11">
                  <c:v>117.1771679348426</c:v>
                </c:pt>
                <c:pt idx="12">
                  <c:v>114.51984105468327</c:v>
                </c:pt>
                <c:pt idx="13">
                  <c:v>117.75005428961792</c:v>
                </c:pt>
                <c:pt idx="14">
                  <c:v>116.11491165189729</c:v>
                </c:pt>
                <c:pt idx="15">
                  <c:v>118.28187170599723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62-46B7-965B-0C7A744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priser'!$H$54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7-478D-A975-044135FAFF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7-478D-A975-044135FAFF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7-478D-A975-044135FAFF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priser'!$H$58:$H$73</c:f>
              <c:numCache>
                <c:formatCode>_-* #\ ##0_-;\-* #\ ##0_-;_-* "-"??_-;_-@_-</c:formatCode>
                <c:ptCount val="16"/>
                <c:pt idx="0">
                  <c:v>67.383159093403805</c:v>
                </c:pt>
                <c:pt idx="1">
                  <c:v>73.217816866179831</c:v>
                </c:pt>
                <c:pt idx="2">
                  <c:v>74.562806665352667</c:v>
                </c:pt>
                <c:pt idx="3">
                  <c:v>88.378893930956821</c:v>
                </c:pt>
                <c:pt idx="4">
                  <c:v>107.30824701817102</c:v>
                </c:pt>
                <c:pt idx="5">
                  <c:v>135.77669719983868</c:v>
                </c:pt>
                <c:pt idx="6">
                  <c:v>167.08448901572848</c:v>
                </c:pt>
                <c:pt idx="7">
                  <c:v>163.44647688830332</c:v>
                </c:pt>
                <c:pt idx="8">
                  <c:v>138.03001374301849</c:v>
                </c:pt>
                <c:pt idx="9">
                  <c:v>130.41910856260486</c:v>
                </c:pt>
                <c:pt idx="10">
                  <c:v>146.17669232724285</c:v>
                </c:pt>
                <c:pt idx="11">
                  <c:v>172.09942855172591</c:v>
                </c:pt>
                <c:pt idx="12">
                  <c:v>129.67140947686568</c:v>
                </c:pt>
                <c:pt idx="13">
                  <c:v>70.722227472439315</c:v>
                </c:pt>
                <c:pt idx="14">
                  <c:v>85.48917722349357</c:v>
                </c:pt>
                <c:pt idx="15">
                  <c:v>104.33202053433558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97-478D-A975-044135FAFF21}"/>
            </c:ext>
          </c:extLst>
        </c:ser>
        <c:ser>
          <c:idx val="1"/>
          <c:order val="1"/>
          <c:tx>
            <c:strRef>
              <c:f>'Skandinavia, faste priser'!$I$54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priser'!$I$58:$I$73</c:f>
              <c:numCache>
                <c:formatCode>_-* #\ ##0_-;\-* #\ ##0_-;_-* "-"??_-;_-@_-</c:formatCode>
                <c:ptCount val="16"/>
                <c:pt idx="0">
                  <c:v>58.990275812808811</c:v>
                </c:pt>
                <c:pt idx="1">
                  <c:v>72.478369026545408</c:v>
                </c:pt>
                <c:pt idx="2">
                  <c:v>67.957733478640478</c:v>
                </c:pt>
                <c:pt idx="3">
                  <c:v>61.978221092884525</c:v>
                </c:pt>
                <c:pt idx="4">
                  <c:v>59.165977997796098</c:v>
                </c:pt>
                <c:pt idx="5">
                  <c:v>59.755290663390916</c:v>
                </c:pt>
                <c:pt idx="6">
                  <c:v>69.787674265972157</c:v>
                </c:pt>
                <c:pt idx="7">
                  <c:v>70.056154949143561</c:v>
                </c:pt>
                <c:pt idx="8">
                  <c:v>78.204833496361729</c:v>
                </c:pt>
                <c:pt idx="9">
                  <c:v>83.714994202525318</c:v>
                </c:pt>
                <c:pt idx="10">
                  <c:v>81.922225296728641</c:v>
                </c:pt>
                <c:pt idx="11">
                  <c:v>101.22597978470277</c:v>
                </c:pt>
                <c:pt idx="12">
                  <c:v>102.75431066022624</c:v>
                </c:pt>
                <c:pt idx="13">
                  <c:v>91.210532066992741</c:v>
                </c:pt>
                <c:pt idx="14">
                  <c:v>76.199193081568879</c:v>
                </c:pt>
                <c:pt idx="15">
                  <c:v>67.718984653242501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97-478D-A975-044135FAFF21}"/>
            </c:ext>
          </c:extLst>
        </c:ser>
        <c:ser>
          <c:idx val="2"/>
          <c:order val="2"/>
          <c:tx>
            <c:strRef>
              <c:f>'Skandinavia, faste priser'!$J$54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priser'!$J$58:$J$73</c:f>
              <c:numCache>
                <c:formatCode>_-* #\ ##0_-;\-* #\ ##0_-;_-* "-"??_-;_-@_-</c:formatCode>
                <c:ptCount val="16"/>
                <c:pt idx="0">
                  <c:v>30.76373127158389</c:v>
                </c:pt>
                <c:pt idx="1">
                  <c:v>28.603594464497629</c:v>
                </c:pt>
                <c:pt idx="2">
                  <c:v>27.348656087187216</c:v>
                </c:pt>
                <c:pt idx="3">
                  <c:v>33.244681372666861</c:v>
                </c:pt>
                <c:pt idx="4">
                  <c:v>40.273907396705297</c:v>
                </c:pt>
                <c:pt idx="5">
                  <c:v>40.793027397046757</c:v>
                </c:pt>
                <c:pt idx="6">
                  <c:v>46.169209450762793</c:v>
                </c:pt>
                <c:pt idx="7">
                  <c:v>52.032281594282971</c:v>
                </c:pt>
                <c:pt idx="8">
                  <c:v>55.284974786034624</c:v>
                </c:pt>
                <c:pt idx="9">
                  <c:v>56.347911569041706</c:v>
                </c:pt>
                <c:pt idx="10">
                  <c:v>57.448507854086344</c:v>
                </c:pt>
                <c:pt idx="11">
                  <c:v>55.286730873356021</c:v>
                </c:pt>
                <c:pt idx="12">
                  <c:v>44.044201042996612</c:v>
                </c:pt>
                <c:pt idx="13">
                  <c:v>39.170871820343457</c:v>
                </c:pt>
                <c:pt idx="14">
                  <c:v>37.727944869493598</c:v>
                </c:pt>
                <c:pt idx="15">
                  <c:v>37.086404080214855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97-478D-A975-044135FAFF21}"/>
            </c:ext>
          </c:extLst>
        </c:ser>
        <c:ser>
          <c:idx val="3"/>
          <c:order val="3"/>
          <c:tx>
            <c:strRef>
              <c:f>'Skandinavia, faste priser'!$K$54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B97-478D-A975-044135FAFF21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priser'!$K$58:$K$73</c:f>
              <c:numCache>
                <c:formatCode>_-* #\ ##0_-;\-* #\ ##0_-;_-* "-"??_-;_-@_-</c:formatCode>
                <c:ptCount val="16"/>
                <c:pt idx="0">
                  <c:v>98.70305428412199</c:v>
                </c:pt>
                <c:pt idx="1">
                  <c:v>110.4783485289524</c:v>
                </c:pt>
                <c:pt idx="2">
                  <c:v>104.34300340469085</c:v>
                </c:pt>
                <c:pt idx="3">
                  <c:v>111.8423453168611</c:v>
                </c:pt>
                <c:pt idx="4">
                  <c:v>110.23000470613131</c:v>
                </c:pt>
                <c:pt idx="5">
                  <c:v>106.30670710890072</c:v>
                </c:pt>
                <c:pt idx="6">
                  <c:v>105.82531084110937</c:v>
                </c:pt>
                <c:pt idx="7">
                  <c:v>111.56483118471708</c:v>
                </c:pt>
                <c:pt idx="8">
                  <c:v>126.19529930607104</c:v>
                </c:pt>
                <c:pt idx="9">
                  <c:v>145.60370257411915</c:v>
                </c:pt>
                <c:pt idx="10">
                  <c:v>130.84499005055068</c:v>
                </c:pt>
                <c:pt idx="11">
                  <c:v>138.80449126000002</c:v>
                </c:pt>
                <c:pt idx="12">
                  <c:v>146.67255160000002</c:v>
                </c:pt>
                <c:pt idx="13">
                  <c:v>144.72647630539805</c:v>
                </c:pt>
                <c:pt idx="14">
                  <c:v>149.68286266141982</c:v>
                </c:pt>
                <c:pt idx="15">
                  <c:v>154.8701762906272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B97-478D-A975-044135FA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priser'!$N$54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3-4FA3-92DF-540476A7D9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3-4FA3-92DF-540476A7D9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3-4FA3-92DF-540476A7D9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priser'!$N$58:$N$73</c:f>
              <c:numCache>
                <c:formatCode>_-* #\ ##0_-;\-* #\ ##0_-;_-* "-"??_-;_-@_-</c:formatCode>
                <c:ptCount val="16"/>
                <c:pt idx="0">
                  <c:v>39.052774862223792</c:v>
                </c:pt>
                <c:pt idx="1">
                  <c:v>45.362996237990622</c:v>
                </c:pt>
                <c:pt idx="2">
                  <c:v>35.493403706136235</c:v>
                </c:pt>
                <c:pt idx="3">
                  <c:v>30.492103592472841</c:v>
                </c:pt>
                <c:pt idx="4">
                  <c:v>42.900761981080535</c:v>
                </c:pt>
                <c:pt idx="5">
                  <c:v>61.299099122763664</c:v>
                </c:pt>
                <c:pt idx="6">
                  <c:v>81.063289415253948</c:v>
                </c:pt>
                <c:pt idx="7">
                  <c:v>89.200320619484245</c:v>
                </c:pt>
                <c:pt idx="8">
                  <c:v>107.70683677510695</c:v>
                </c:pt>
                <c:pt idx="9">
                  <c:v>115.76711647696051</c:v>
                </c:pt>
                <c:pt idx="10">
                  <c:v>110.40002228903032</c:v>
                </c:pt>
                <c:pt idx="11">
                  <c:v>113.73062846333966</c:v>
                </c:pt>
                <c:pt idx="12">
                  <c:v>86.965283408988768</c:v>
                </c:pt>
                <c:pt idx="13">
                  <c:v>55.700556596746075</c:v>
                </c:pt>
                <c:pt idx="14">
                  <c:v>57.390965060692359</c:v>
                </c:pt>
                <c:pt idx="15">
                  <c:v>64.513933198750678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13-4FA3-92DF-540476A7D955}"/>
            </c:ext>
          </c:extLst>
        </c:ser>
        <c:ser>
          <c:idx val="1"/>
          <c:order val="1"/>
          <c:tx>
            <c:strRef>
              <c:f>'Skandinavia, faste priser'!$O$54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priser'!$O$58:$O$73</c:f>
              <c:numCache>
                <c:formatCode>_-* #\ ##0_-;\-* #\ ##0_-;_-* "-"??_-;_-@_-</c:formatCode>
                <c:ptCount val="16"/>
                <c:pt idx="0">
                  <c:v>100.55872858045977</c:v>
                </c:pt>
                <c:pt idx="1">
                  <c:v>100.16094862453092</c:v>
                </c:pt>
                <c:pt idx="2">
                  <c:v>95.216657168245632</c:v>
                </c:pt>
                <c:pt idx="3">
                  <c:v>93.035310252584509</c:v>
                </c:pt>
                <c:pt idx="4">
                  <c:v>92.89634102199696</c:v>
                </c:pt>
                <c:pt idx="5">
                  <c:v>92.98049544652433</c:v>
                </c:pt>
                <c:pt idx="6">
                  <c:v>99.943937185802611</c:v>
                </c:pt>
                <c:pt idx="7">
                  <c:v>92.894491286161411</c:v>
                </c:pt>
                <c:pt idx="8">
                  <c:v>92.857365332128339</c:v>
                </c:pt>
                <c:pt idx="9">
                  <c:v>92.615335998064381</c:v>
                </c:pt>
                <c:pt idx="10">
                  <c:v>107.60960440970237</c:v>
                </c:pt>
                <c:pt idx="11">
                  <c:v>121.44365610789596</c:v>
                </c:pt>
                <c:pt idx="12">
                  <c:v>104.41518225786309</c:v>
                </c:pt>
                <c:pt idx="13">
                  <c:v>76.42716337393081</c:v>
                </c:pt>
                <c:pt idx="14">
                  <c:v>69.263294685511525</c:v>
                </c:pt>
                <c:pt idx="15">
                  <c:v>74.078268983497821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3-4FA3-92DF-540476A7D955}"/>
            </c:ext>
          </c:extLst>
        </c:ser>
        <c:ser>
          <c:idx val="2"/>
          <c:order val="2"/>
          <c:tx>
            <c:strRef>
              <c:f>'Skandinavia, faste priser'!$P$54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priser'!$P$58:$P$73</c:f>
              <c:numCache>
                <c:formatCode>_-* #\ ##0_-;\-* #\ ##0_-;_-* "-"??_-;_-@_-</c:formatCode>
                <c:ptCount val="16"/>
                <c:pt idx="0">
                  <c:v>32.035451794152387</c:v>
                </c:pt>
                <c:pt idx="1">
                  <c:v>33.852882721805429</c:v>
                </c:pt>
                <c:pt idx="2">
                  <c:v>36.724626383913879</c:v>
                </c:pt>
                <c:pt idx="3">
                  <c:v>39.879432300330578</c:v>
                </c:pt>
                <c:pt idx="4">
                  <c:v>34.490439488304645</c:v>
                </c:pt>
                <c:pt idx="5">
                  <c:v>31.116682825534362</c:v>
                </c:pt>
                <c:pt idx="6">
                  <c:v>30.611238157410472</c:v>
                </c:pt>
                <c:pt idx="7">
                  <c:v>30.414760778261986</c:v>
                </c:pt>
                <c:pt idx="8">
                  <c:v>28.883626978316705</c:v>
                </c:pt>
                <c:pt idx="9">
                  <c:v>28.251437715411466</c:v>
                </c:pt>
                <c:pt idx="10">
                  <c:v>27.837551119754689</c:v>
                </c:pt>
                <c:pt idx="11">
                  <c:v>24.875664737305875</c:v>
                </c:pt>
                <c:pt idx="12">
                  <c:v>23.190838145513307</c:v>
                </c:pt>
                <c:pt idx="13">
                  <c:v>16.370718388697547</c:v>
                </c:pt>
                <c:pt idx="14">
                  <c:v>14.03503512194048</c:v>
                </c:pt>
                <c:pt idx="15">
                  <c:v>16.09277253567252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13-4FA3-92DF-540476A7D955}"/>
            </c:ext>
          </c:extLst>
        </c:ser>
        <c:ser>
          <c:idx val="3"/>
          <c:order val="3"/>
          <c:tx>
            <c:strRef>
              <c:f>'Skandinavia, faste priser'!$Q$54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13-4FA3-92DF-540476A7D955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priser'!$Q$58:$Q$73</c:f>
              <c:numCache>
                <c:formatCode>_-* #\ ##0_-;\-* #\ ##0_-;_-* "-"??_-;_-@_-</c:formatCode>
                <c:ptCount val="16"/>
                <c:pt idx="0">
                  <c:v>73.548633976039156</c:v>
                </c:pt>
                <c:pt idx="1">
                  <c:v>83.165522370517991</c:v>
                </c:pt>
                <c:pt idx="2">
                  <c:v>87.172167666132793</c:v>
                </c:pt>
                <c:pt idx="3">
                  <c:v>77.259574864328172</c:v>
                </c:pt>
                <c:pt idx="4">
                  <c:v>90.282337438306342</c:v>
                </c:pt>
                <c:pt idx="5">
                  <c:v>94.462657271878712</c:v>
                </c:pt>
                <c:pt idx="6">
                  <c:v>83.932696551675633</c:v>
                </c:pt>
                <c:pt idx="7">
                  <c:v>84.515357626155634</c:v>
                </c:pt>
                <c:pt idx="8">
                  <c:v>82.627557541722595</c:v>
                </c:pt>
                <c:pt idx="9">
                  <c:v>90.832197486846795</c:v>
                </c:pt>
                <c:pt idx="10">
                  <c:v>102.79361731823141</c:v>
                </c:pt>
                <c:pt idx="11">
                  <c:v>99.897921595820478</c:v>
                </c:pt>
                <c:pt idx="12">
                  <c:v>106.86009381905224</c:v>
                </c:pt>
                <c:pt idx="13">
                  <c:v>108.95538977628856</c:v>
                </c:pt>
                <c:pt idx="14">
                  <c:v>117.50091054305629</c:v>
                </c:pt>
                <c:pt idx="15">
                  <c:v>117.50091054305631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13-4FA3-92DF-540476A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'Skandinavia, faste priser'!$T$54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C-43A6-AE2A-43490BDDC5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C-43A6-AE2A-43490BDDC5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C-43A6-AE2A-43490BDDC5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priser'!$T$58:$T$73</c:f>
              <c:numCache>
                <c:formatCode>_-* #\ ##0_-;\-* #\ ##0_-;_-* "-"??_-;_-@_-</c:formatCode>
                <c:ptCount val="16"/>
                <c:pt idx="0">
                  <c:v>166.4999706044203</c:v>
                </c:pt>
                <c:pt idx="1">
                  <c:v>194.18826933406757</c:v>
                </c:pt>
                <c:pt idx="2">
                  <c:v>193.25758569777241</c:v>
                </c:pt>
                <c:pt idx="3">
                  <c:v>202.88367599726828</c:v>
                </c:pt>
                <c:pt idx="4">
                  <c:v>226.43201305397434</c:v>
                </c:pt>
                <c:pt idx="5">
                  <c:v>280.63196999080617</c:v>
                </c:pt>
                <c:pt idx="6">
                  <c:v>349.44668621317385</c:v>
                </c:pt>
                <c:pt idx="7">
                  <c:v>353.43380235071197</c:v>
                </c:pt>
                <c:pt idx="8">
                  <c:v>339.78349609580266</c:v>
                </c:pt>
                <c:pt idx="9">
                  <c:v>334.95909372157217</c:v>
                </c:pt>
                <c:pt idx="10">
                  <c:v>343.14955029860357</c:v>
                </c:pt>
                <c:pt idx="11">
                  <c:v>375.24498291994854</c:v>
                </c:pt>
                <c:pt idx="12">
                  <c:v>302.95424613897853</c:v>
                </c:pt>
                <c:pt idx="13">
                  <c:v>193.43474179511458</c:v>
                </c:pt>
                <c:pt idx="14">
                  <c:v>205.72648006869483</c:v>
                </c:pt>
                <c:pt idx="15">
                  <c:v>236.06340524577917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C-43A6-AE2A-43490BDDC5B6}"/>
            </c:ext>
          </c:extLst>
        </c:ser>
        <c:ser>
          <c:idx val="1"/>
          <c:order val="1"/>
          <c:tx>
            <c:strRef>
              <c:f>'Skandinavia, faste priser'!$U$54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priser'!$U$58:$U$73</c:f>
              <c:numCache>
                <c:formatCode>_-* #\ ##0_-;\-* #\ ##0_-;_-* "-"??_-;_-@_-</c:formatCode>
                <c:ptCount val="16"/>
                <c:pt idx="0">
                  <c:v>232.3763246530977</c:v>
                </c:pt>
                <c:pt idx="1">
                  <c:v>249.95227790126364</c:v>
                </c:pt>
                <c:pt idx="2">
                  <c:v>236.70822457395096</c:v>
                </c:pt>
                <c:pt idx="3">
                  <c:v>221.62813454410491</c:v>
                </c:pt>
                <c:pt idx="4">
                  <c:v>217.69126365833415</c:v>
                </c:pt>
                <c:pt idx="5">
                  <c:v>219.82200169821692</c:v>
                </c:pt>
                <c:pt idx="6">
                  <c:v>239.50075327593186</c:v>
                </c:pt>
                <c:pt idx="7">
                  <c:v>232.26902924636786</c:v>
                </c:pt>
                <c:pt idx="8">
                  <c:v>240.88994156160595</c:v>
                </c:pt>
                <c:pt idx="9">
                  <c:v>242.1385108429011</c:v>
                </c:pt>
                <c:pt idx="10">
                  <c:v>255.74850507629569</c:v>
                </c:pt>
                <c:pt idx="11">
                  <c:v>296.69697411546827</c:v>
                </c:pt>
                <c:pt idx="12">
                  <c:v>284.84431528427803</c:v>
                </c:pt>
                <c:pt idx="13">
                  <c:v>232.78892085694412</c:v>
                </c:pt>
                <c:pt idx="14">
                  <c:v>201.62929771363991</c:v>
                </c:pt>
                <c:pt idx="15">
                  <c:v>196.46586816293649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FC-43A6-AE2A-43490BDDC5B6}"/>
            </c:ext>
          </c:extLst>
        </c:ser>
        <c:ser>
          <c:idx val="2"/>
          <c:order val="2"/>
          <c:tx>
            <c:strRef>
              <c:f>'Skandinavia, faste priser'!$V$54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priser'!$V$58:$V$73</c:f>
              <c:numCache>
                <c:formatCode>_-* #\ ##0_-;\-* #\ ##0_-;_-* "-"??_-;_-@_-</c:formatCode>
                <c:ptCount val="16"/>
                <c:pt idx="0">
                  <c:v>94.250034762432165</c:v>
                </c:pt>
                <c:pt idx="1">
                  <c:v>91.924208737183761</c:v>
                </c:pt>
                <c:pt idx="2">
                  <c:v>94.304749402044905</c:v>
                </c:pt>
                <c:pt idx="3">
                  <c:v>105.19714943139503</c:v>
                </c:pt>
                <c:pt idx="4">
                  <c:v>111.38684995980452</c:v>
                </c:pt>
                <c:pt idx="5">
                  <c:v>110.58154559980414</c:v>
                </c:pt>
                <c:pt idx="6">
                  <c:v>112.63414556427978</c:v>
                </c:pt>
                <c:pt idx="7">
                  <c:v>117.75752853766645</c:v>
                </c:pt>
                <c:pt idx="8">
                  <c:v>124.10071201836092</c:v>
                </c:pt>
                <c:pt idx="9">
                  <c:v>129.47555824655885</c:v>
                </c:pt>
                <c:pt idx="10">
                  <c:v>127.85062176975504</c:v>
                </c:pt>
                <c:pt idx="11">
                  <c:v>115.6991078201184</c:v>
                </c:pt>
                <c:pt idx="12">
                  <c:v>100.84428589766932</c:v>
                </c:pt>
                <c:pt idx="13">
                  <c:v>87.195816323822498</c:v>
                </c:pt>
                <c:pt idx="14">
                  <c:v>80.760174765954559</c:v>
                </c:pt>
                <c:pt idx="15">
                  <c:v>85.342514960736608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3FC-43A6-AE2A-43490BDDC5B6}"/>
            </c:ext>
          </c:extLst>
        </c:ser>
        <c:ser>
          <c:idx val="3"/>
          <c:order val="3"/>
          <c:tx>
            <c:strRef>
              <c:f>'Skandinavia, faste priser'!$W$54</c:f>
              <c:strCache>
                <c:ptCount val="1"/>
                <c:pt idx="0">
                  <c:v>Anlegg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23FC-43A6-AE2A-43490BDDC5B6}"/>
              </c:ext>
            </c:extLst>
          </c:dPt>
          <c:cat>
            <c:numRef>
              <c:f>'Skandinavia, faste priser'!$A$58:$A$73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'Skandinavia, faste priser'!$W$58:$W$73</c:f>
              <c:numCache>
                <c:formatCode>_-* #\ ##0_-;\-* #\ ##0_-;_-* "-"??_-;_-@_-</c:formatCode>
                <c:ptCount val="16"/>
                <c:pt idx="0">
                  <c:v>259.91823719633135</c:v>
                </c:pt>
                <c:pt idx="1">
                  <c:v>270.83023355785542</c:v>
                </c:pt>
                <c:pt idx="2">
                  <c:v>272.72819545714157</c:v>
                </c:pt>
                <c:pt idx="3">
                  <c:v>283.56966289547501</c:v>
                </c:pt>
                <c:pt idx="4">
                  <c:v>303.13393769656119</c:v>
                </c:pt>
                <c:pt idx="5">
                  <c:v>304.49335986465042</c:v>
                </c:pt>
                <c:pt idx="6">
                  <c:v>294.49205939327373</c:v>
                </c:pt>
                <c:pt idx="7">
                  <c:v>306.4826504740854</c:v>
                </c:pt>
                <c:pt idx="8">
                  <c:v>327.1669457644287</c:v>
                </c:pt>
                <c:pt idx="9">
                  <c:v>353.86482291612668</c:v>
                </c:pt>
                <c:pt idx="10">
                  <c:v>349.7249986154572</c:v>
                </c:pt>
                <c:pt idx="11">
                  <c:v>355.87958079066311</c:v>
                </c:pt>
                <c:pt idx="12">
                  <c:v>368.05248647373554</c:v>
                </c:pt>
                <c:pt idx="13">
                  <c:v>371.4319203713045</c:v>
                </c:pt>
                <c:pt idx="14">
                  <c:v>383.29868485637343</c:v>
                </c:pt>
                <c:pt idx="15">
                  <c:v>390.65295853968075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3FC-43A6-AE2A-43490BDD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'Bygg Norge, region og sektor'!$B$30</c:f>
              <c:strCache>
                <c:ptCount val="1"/>
                <c:pt idx="0">
                  <c:v>Leiligheter og småhus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sektor'!$B$31:$B$49</c:f>
              <c:numCache>
                <c:formatCode>0.0</c:formatCode>
                <c:ptCount val="19"/>
                <c:pt idx="0">
                  <c:v>8.4984364667700021</c:v>
                </c:pt>
                <c:pt idx="1">
                  <c:v>6.8978509640999999</c:v>
                </c:pt>
                <c:pt idx="2">
                  <c:v>4.4027734475900004</c:v>
                </c:pt>
                <c:pt idx="3">
                  <c:v>8.3731501049999988</c:v>
                </c:pt>
                <c:pt idx="4">
                  <c:v>12.358705347399999</c:v>
                </c:pt>
                <c:pt idx="5">
                  <c:v>12.919428219229999</c:v>
                </c:pt>
                <c:pt idx="6">
                  <c:v>11.591291509010002</c:v>
                </c:pt>
                <c:pt idx="7">
                  <c:v>8.692633390060001</c:v>
                </c:pt>
                <c:pt idx="8">
                  <c:v>11.317091609550001</c:v>
                </c:pt>
                <c:pt idx="9">
                  <c:v>17.306659452769996</c:v>
                </c:pt>
                <c:pt idx="10">
                  <c:v>18.993975507360005</c:v>
                </c:pt>
                <c:pt idx="11">
                  <c:v>16.317386154780003</c:v>
                </c:pt>
                <c:pt idx="12">
                  <c:v>12.575955451859999</c:v>
                </c:pt>
                <c:pt idx="13">
                  <c:v>12.658869869800002</c:v>
                </c:pt>
                <c:pt idx="14">
                  <c:v>13.780294202059997</c:v>
                </c:pt>
                <c:pt idx="15">
                  <c:v>14.466444742279998</c:v>
                </c:pt>
                <c:pt idx="16">
                  <c:v>11.462072492460001</c:v>
                </c:pt>
                <c:pt idx="17">
                  <c:v>10.966036986149998</c:v>
                </c:pt>
                <c:pt idx="18">
                  <c:v>12.954825157240004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090-A6D3-23DFD40D611F}"/>
            </c:ext>
          </c:extLst>
        </c:ser>
        <c:ser>
          <c:idx val="1"/>
          <c:order val="1"/>
          <c:tx>
            <c:strRef>
              <c:f>'Bygg Norge, region og sektor'!$C$30</c:f>
              <c:strCache>
                <c:ptCount val="1"/>
                <c:pt idx="0">
                  <c:v>Private yrkesbygg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sektor'!$C$31:$C$49</c:f>
              <c:numCache>
                <c:formatCode>0.0</c:formatCode>
                <c:ptCount val="19"/>
                <c:pt idx="0">
                  <c:v>5.7201685543399998</c:v>
                </c:pt>
                <c:pt idx="1">
                  <c:v>5.0165467574399987</c:v>
                </c:pt>
                <c:pt idx="2">
                  <c:v>4.6452744339600009</c:v>
                </c:pt>
                <c:pt idx="3">
                  <c:v>6.3807435995399988</c:v>
                </c:pt>
                <c:pt idx="4">
                  <c:v>7.4221713567900007</c:v>
                </c:pt>
                <c:pt idx="5">
                  <c:v>7.5508698445400011</c:v>
                </c:pt>
                <c:pt idx="6">
                  <c:v>6.6668541922399989</c:v>
                </c:pt>
                <c:pt idx="7">
                  <c:v>6.1630107700500005</c:v>
                </c:pt>
                <c:pt idx="8">
                  <c:v>5.2168031304400024</c:v>
                </c:pt>
                <c:pt idx="9">
                  <c:v>6.2195307646399991</c:v>
                </c:pt>
                <c:pt idx="10">
                  <c:v>8.1527010354199998</c:v>
                </c:pt>
                <c:pt idx="11">
                  <c:v>8.0585741295499975</c:v>
                </c:pt>
                <c:pt idx="12">
                  <c:v>6.1139679532100022</c:v>
                </c:pt>
                <c:pt idx="13">
                  <c:v>4.8921060850599991</c:v>
                </c:pt>
                <c:pt idx="14">
                  <c:v>6.2894365752299999</c:v>
                </c:pt>
                <c:pt idx="15">
                  <c:v>6.8905211618199997</c:v>
                </c:pt>
                <c:pt idx="16">
                  <c:v>5.1744513211900012</c:v>
                </c:pt>
                <c:pt idx="17">
                  <c:v>4.3777891330999994</c:v>
                </c:pt>
                <c:pt idx="18">
                  <c:v>5.5765327722300011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090-A6D3-23DFD40D611F}"/>
            </c:ext>
          </c:extLst>
        </c:ser>
        <c:ser>
          <c:idx val="2"/>
          <c:order val="2"/>
          <c:tx>
            <c:strRef>
              <c:f>'Bygg Norge, region og sektor'!$D$30</c:f>
              <c:strCache>
                <c:ptCount val="1"/>
                <c:pt idx="0">
                  <c:v>Offentlige yrkesbygg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'Bygg Norge, region og sektor'!$A$31:$A$49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'Bygg Norge, region og sektor'!$D$31:$D$49</c:f>
              <c:numCache>
                <c:formatCode>0.0</c:formatCode>
                <c:ptCount val="19"/>
                <c:pt idx="0">
                  <c:v>3.3275488887299995</c:v>
                </c:pt>
                <c:pt idx="1">
                  <c:v>3.0373280070699997</c:v>
                </c:pt>
                <c:pt idx="2">
                  <c:v>2.3322660281199998</c:v>
                </c:pt>
                <c:pt idx="3">
                  <c:v>2.6280101938500002</c:v>
                </c:pt>
                <c:pt idx="4">
                  <c:v>2.7512787954800006</c:v>
                </c:pt>
                <c:pt idx="5">
                  <c:v>3.5419717391499996</c:v>
                </c:pt>
                <c:pt idx="6">
                  <c:v>3.7521856273299994</c:v>
                </c:pt>
                <c:pt idx="7">
                  <c:v>4.16175564085</c:v>
                </c:pt>
                <c:pt idx="8">
                  <c:v>4.3847756848200001</c:v>
                </c:pt>
                <c:pt idx="9">
                  <c:v>2.9913520384000005</c:v>
                </c:pt>
                <c:pt idx="10">
                  <c:v>3.9339723032500005</c:v>
                </c:pt>
                <c:pt idx="11">
                  <c:v>5.0425177336800004</c:v>
                </c:pt>
                <c:pt idx="12">
                  <c:v>7.4770024577199994</c:v>
                </c:pt>
                <c:pt idx="13">
                  <c:v>6.8476931672300001</c:v>
                </c:pt>
                <c:pt idx="14">
                  <c:v>4.5936408971800002</c:v>
                </c:pt>
                <c:pt idx="15">
                  <c:v>5.6125499291700001</c:v>
                </c:pt>
                <c:pt idx="16">
                  <c:v>5.7097455622099993</c:v>
                </c:pt>
                <c:pt idx="17">
                  <c:v>6.7049965098200008</c:v>
                </c:pt>
                <c:pt idx="18">
                  <c:v>10.389702639520001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090-A6D3-23DFD40D6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F939A9-F200-41BE-8D43-8496703E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1BCA595-EABA-44D8-A0B6-F6510283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9421651-96E0-4C32-8877-3358F229A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4BE7566-1973-4334-ABD1-38FB8F044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AFA65A-781D-4CFE-A070-9DFD71EE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321D42-60C9-4823-9BB0-48FB3B521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B3985E-7CA1-4AEE-A0D6-74CD019E6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17200E7-9035-4BF2-BA02-B329B4B52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434DD7-13A9-4CAB-9B61-5336AB77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F9F0E1-C4C8-4FC0-A237-6DF6AC02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BF1EEA3-FA75-454A-9B3A-E0F0796E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ED472CD-3A85-49B7-A725-938FA6BBD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35D5292-DE5D-4984-B069-30A18AFDA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6</xdr:row>
      <xdr:rowOff>0</xdr:rowOff>
    </xdr:from>
    <xdr:to>
      <xdr:col>30</xdr:col>
      <xdr:colOff>0</xdr:colOff>
      <xdr:row>26</xdr:row>
      <xdr:rowOff>169333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07A4832-E893-4A4A-8A1A-1EF6A338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19312C-0691-49EB-8D73-FF7B25BFB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109656-BD2A-4405-830A-D9C3CDC5D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6FB107-E798-4740-9F45-1C33BED7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0C7859B-5F0E-4FCE-986C-C73385ED8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D9B8D47-1C3E-45DC-8628-CEB4C9D86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0B94EC-B82A-4666-B914-A21AA3FB3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A326F2-85E8-46BF-81B5-49DAEF5F7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7EFD85-7052-41A7-9138-2A45DEDE0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F6BC519-3851-46C1-B88F-7081D9AF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7285557-7D89-494F-9C6A-FCE813E0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6</xdr:row>
      <xdr:rowOff>0</xdr:rowOff>
    </xdr:from>
    <xdr:to>
      <xdr:col>10</xdr:col>
      <xdr:colOff>733</xdr:colOff>
      <xdr:row>26</xdr:row>
      <xdr:rowOff>170366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77F2A0-8636-4BF6-A8C9-A7A76409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0A19FA-607C-4DC9-AAA7-A9484F1BF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Roaming\Microsoft\Excel\1510-P11-14-00009-1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wettr\Downloads\Svensk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Local\Webforum\Plugin\Documents\4889108\Kopia%20av%201510-P11-14-00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 refreshError="1"/>
      <sheetData sheetId="1">
        <row r="3">
          <cell r="G3" t="str">
            <v>0-5</v>
          </cell>
        </row>
        <row r="4">
          <cell r="G4" t="str">
            <v>5-20</v>
          </cell>
        </row>
        <row r="5">
          <cell r="G5" t="str">
            <v>20-50</v>
          </cell>
        </row>
        <row r="6">
          <cell r="G6" t="str">
            <v>50-100</v>
          </cell>
        </row>
        <row r="7">
          <cell r="G7" t="str">
            <v>100-300</v>
          </cell>
        </row>
        <row r="8">
          <cell r="G8" t="str">
            <v>300-500</v>
          </cell>
        </row>
        <row r="9">
          <cell r="G9" t="str">
            <v>500-1 000</v>
          </cell>
        </row>
        <row r="10">
          <cell r="G10" t="str">
            <v>&gt; 1 000</v>
          </cell>
        </row>
        <row r="12">
          <cell r="G12" t="str">
            <v>Saknas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ll"/>
    </sheetNames>
    <sheetDataSet>
      <sheetData sheetId="0">
        <row r="3">
          <cell r="B3" t="str">
            <v>Ramavtal</v>
          </cell>
          <cell r="C3" t="str">
            <v>Barkarby</v>
          </cell>
          <cell r="D3" t="str">
            <v>Förenklat</v>
          </cell>
          <cell r="E3" t="str">
            <v>Ja
TransQ kod
9.4.3</v>
          </cell>
          <cell r="F3" t="str">
            <v>Utförandeentreprenad</v>
          </cell>
          <cell r="G3" t="str">
            <v>0-5</v>
          </cell>
          <cell r="I3" t="str">
            <v>Grön - säker (inom 3 månader)</v>
          </cell>
        </row>
        <row r="4">
          <cell r="B4" t="str">
            <v>Förberedande entreprenad</v>
          </cell>
          <cell r="C4" t="str">
            <v>Arenastaden</v>
          </cell>
          <cell r="D4" t="str">
            <v>Öppet</v>
          </cell>
          <cell r="E4" t="str">
            <v>Nej</v>
          </cell>
          <cell r="F4" t="str">
            <v>Totalentreprenad</v>
          </cell>
          <cell r="G4" t="str">
            <v>5-20</v>
          </cell>
          <cell r="I4" t="str">
            <v>Röd - uppgifter ej säkra</v>
          </cell>
        </row>
        <row r="5">
          <cell r="B5" t="str">
            <v>Arbetstunnel entreprenad</v>
          </cell>
          <cell r="C5" t="str">
            <v>Depå</v>
          </cell>
          <cell r="D5" t="str">
            <v>Förhandlat</v>
          </cell>
          <cell r="F5" t="str">
            <v>Kombo</v>
          </cell>
          <cell r="G5" t="str">
            <v>20-50</v>
          </cell>
          <cell r="I5" t="str">
            <v>Uppgift saknas</v>
          </cell>
        </row>
        <row r="6">
          <cell r="B6" t="str">
            <v>Berg- och anläggningsentreprenad</v>
          </cell>
          <cell r="C6" t="str">
            <v>Nacka</v>
          </cell>
          <cell r="F6" t="str">
            <v>Samverkansentreprenad</v>
          </cell>
          <cell r="G6" t="str">
            <v>50-100</v>
          </cell>
          <cell r="I6" t="str">
            <v>Gul - relativt säkra uppgifter</v>
          </cell>
        </row>
        <row r="7">
          <cell r="B7" t="str">
            <v>Bygg- och installationsentreprenad</v>
          </cell>
          <cell r="C7" t="str">
            <v>Söderort</v>
          </cell>
          <cell r="F7" t="str">
            <v>Tjänst</v>
          </cell>
          <cell r="G7" t="str">
            <v>100-300</v>
          </cell>
        </row>
        <row r="8">
          <cell r="B8" t="str">
            <v>Installation</v>
          </cell>
          <cell r="C8" t="str">
            <v>Södermalm</v>
          </cell>
          <cell r="G8" t="str">
            <v>300-500</v>
          </cell>
        </row>
        <row r="9">
          <cell r="B9" t="str">
            <v>BEST</v>
          </cell>
          <cell r="C9" t="str">
            <v>Gemensamt</v>
          </cell>
          <cell r="G9" t="str">
            <v>500-1 000</v>
          </cell>
        </row>
        <row r="10">
          <cell r="B10" t="str">
            <v>Övrigt</v>
          </cell>
          <cell r="G10" t="str">
            <v>&gt; 1 000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  <cell r="G12" t="str">
            <v>Saknas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/>
      <sheetData sheetId="1">
        <row r="3">
          <cell r="B3" t="str">
            <v>Ramavtal</v>
          </cell>
        </row>
        <row r="4">
          <cell r="B4" t="str">
            <v>Förberedande entreprenad</v>
          </cell>
        </row>
        <row r="5">
          <cell r="B5" t="str">
            <v>Arbetstunnel entreprenad</v>
          </cell>
        </row>
        <row r="6">
          <cell r="B6" t="str">
            <v>Berg- och anläggningsentreprenad</v>
          </cell>
        </row>
        <row r="7">
          <cell r="B7" t="str">
            <v>Bygg- och installationsentreprenad</v>
          </cell>
        </row>
        <row r="8">
          <cell r="B8" t="str">
            <v>Installation</v>
          </cell>
        </row>
        <row r="9">
          <cell r="B9" t="str">
            <v>BEST</v>
          </cell>
        </row>
        <row r="10">
          <cell r="B10" t="str">
            <v>Övrigt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Veidekke">
      <a:dk1>
        <a:srgbClr val="000000"/>
      </a:dk1>
      <a:lt1>
        <a:srgbClr val="FFFFFF"/>
      </a:lt1>
      <a:dk2>
        <a:srgbClr val="DA062B"/>
      </a:dk2>
      <a:lt2>
        <a:srgbClr val="E3E3E3"/>
      </a:lt2>
      <a:accent1>
        <a:srgbClr val="DA062B"/>
      </a:accent1>
      <a:accent2>
        <a:srgbClr val="B2B2B2"/>
      </a:accent2>
      <a:accent3>
        <a:srgbClr val="00687F"/>
      </a:accent3>
      <a:accent4>
        <a:srgbClr val="A1BBA5"/>
      </a:accent4>
      <a:accent5>
        <a:srgbClr val="7DA0C4"/>
      </a:accent5>
      <a:accent6>
        <a:srgbClr val="E2859D"/>
      </a:accent6>
      <a:hlink>
        <a:srgbClr val="DA062B"/>
      </a:hlink>
      <a:folHlink>
        <a:srgbClr val="B2B2B2"/>
      </a:folHlink>
    </a:clrScheme>
    <a:fontScheme name="Veidekk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792-A93F-4672-8F6A-B1CC6C903A89}">
  <dimension ref="A1:Z151"/>
  <sheetViews>
    <sheetView showGridLines="0" tabSelected="1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6" width="20.5703125" customWidth="1"/>
    <col min="7" max="7" width="10.5703125" customWidth="1"/>
    <col min="8" max="12" width="20.5703125" customWidth="1"/>
    <col min="13" max="13" width="10.5703125" customWidth="1"/>
    <col min="14" max="18" width="20.5703125" customWidth="1"/>
    <col min="20" max="24" width="20.5703125" customWidth="1"/>
  </cols>
  <sheetData>
    <row r="1" spans="1:22" ht="22.5" x14ac:dyDescent="0.75">
      <c r="B1" s="37" t="s">
        <v>58</v>
      </c>
    </row>
    <row r="2" spans="1:22" x14ac:dyDescent="0.45">
      <c r="B2" t="s">
        <v>0</v>
      </c>
      <c r="C2" s="2">
        <v>45580</v>
      </c>
    </row>
    <row r="4" spans="1:22" ht="14.1" x14ac:dyDescent="0.5">
      <c r="A4" s="13"/>
      <c r="B4" s="34" t="s">
        <v>1</v>
      </c>
      <c r="H4" s="1" t="s">
        <v>2</v>
      </c>
      <c r="I4" s="12">
        <v>101.18</v>
      </c>
      <c r="J4" s="35">
        <v>45444</v>
      </c>
      <c r="N4" s="1" t="s">
        <v>3</v>
      </c>
      <c r="O4" s="12">
        <v>153.07</v>
      </c>
      <c r="P4" s="35">
        <v>45444</v>
      </c>
      <c r="T4" s="1"/>
      <c r="U4" s="12"/>
      <c r="V4" s="14"/>
    </row>
    <row r="5" spans="1:22" x14ac:dyDescent="0.45">
      <c r="H5" s="43"/>
      <c r="I5" s="43"/>
      <c r="J5" s="43"/>
      <c r="K5" s="43"/>
      <c r="L5" s="43"/>
    </row>
    <row r="28" spans="1:24" ht="17.7" x14ac:dyDescent="0.6">
      <c r="B28" s="42" t="s">
        <v>4</v>
      </c>
      <c r="C28" s="42"/>
      <c r="D28" s="42"/>
      <c r="E28" s="42"/>
      <c r="F28" s="42"/>
      <c r="H28" s="42" t="s">
        <v>5</v>
      </c>
      <c r="I28" s="42"/>
      <c r="J28" s="42"/>
      <c r="K28" s="42"/>
      <c r="L28" s="42"/>
      <c r="N28" s="42" t="s">
        <v>6</v>
      </c>
      <c r="O28" s="42"/>
      <c r="P28" s="42"/>
      <c r="Q28" s="42"/>
      <c r="R28" s="42"/>
      <c r="T28" s="42" t="s">
        <v>7</v>
      </c>
      <c r="U28" s="42"/>
      <c r="V28" s="42"/>
      <c r="W28" s="42"/>
      <c r="X28" s="42"/>
    </row>
    <row r="30" spans="1:24" s="8" customFormat="1" ht="20.25" customHeight="1" x14ac:dyDescent="0.45">
      <c r="B30" s="27" t="s">
        <v>8</v>
      </c>
      <c r="C30" s="27" t="s">
        <v>9</v>
      </c>
      <c r="D30" s="27" t="s">
        <v>10</v>
      </c>
      <c r="E30" s="27" t="s">
        <v>11</v>
      </c>
      <c r="F30" s="27" t="s">
        <v>12</v>
      </c>
      <c r="H30" s="27" t="s">
        <v>8</v>
      </c>
      <c r="I30" s="27" t="s">
        <v>9</v>
      </c>
      <c r="J30" s="27" t="s">
        <v>10</v>
      </c>
      <c r="K30" s="27" t="s">
        <v>11</v>
      </c>
      <c r="L30" s="27" t="s">
        <v>12</v>
      </c>
      <c r="N30" s="27" t="s">
        <v>8</v>
      </c>
      <c r="O30" s="27" t="s">
        <v>9</v>
      </c>
      <c r="P30" s="27" t="s">
        <v>10</v>
      </c>
      <c r="Q30" s="27" t="s">
        <v>11</v>
      </c>
      <c r="R30" s="27" t="s">
        <v>12</v>
      </c>
      <c r="T30" s="27" t="s">
        <v>8</v>
      </c>
      <c r="U30" s="27" t="s">
        <v>9</v>
      </c>
      <c r="V30" s="27" t="s">
        <v>10</v>
      </c>
      <c r="W30" s="27" t="s">
        <v>11</v>
      </c>
      <c r="X30" s="27" t="s">
        <v>12</v>
      </c>
    </row>
    <row r="31" spans="1:24" x14ac:dyDescent="0.45">
      <c r="A31">
        <v>2008</v>
      </c>
      <c r="B31" s="7">
        <v>49.421481305619977</v>
      </c>
      <c r="C31" s="7">
        <v>49.270251533629988</v>
      </c>
      <c r="D31" s="7">
        <v>20.996662148960016</v>
      </c>
      <c r="E31" s="7">
        <v>44.287999999999997</v>
      </c>
      <c r="F31" s="7">
        <f>+SUM(B31:E31)</f>
        <v>163.97639498820996</v>
      </c>
      <c r="H31" s="7">
        <v>31.202673357250003</v>
      </c>
      <c r="I31" s="7">
        <v>37.024510445860017</v>
      </c>
      <c r="J31" s="7">
        <v>12.733089357690003</v>
      </c>
      <c r="K31" s="7">
        <v>65.771000000000001</v>
      </c>
      <c r="L31" s="7">
        <f>+SUM(H31:K31)</f>
        <v>146.73127316080001</v>
      </c>
      <c r="N31" s="7">
        <v>29.573020279139996</v>
      </c>
      <c r="O31" s="7">
        <v>92.092741992929987</v>
      </c>
      <c r="P31" s="7">
        <v>10.777693903809997</v>
      </c>
      <c r="Q31" s="7">
        <v>27.387173000000001</v>
      </c>
      <c r="R31" s="7">
        <f>+SUM(N31:Q31)</f>
        <v>159.83062917587998</v>
      </c>
      <c r="T31" s="7">
        <f t="shared" ref="T31:W46" si="0">+B31+H31+N31</f>
        <v>110.19717494200998</v>
      </c>
      <c r="U31" s="7">
        <f t="shared" si="0"/>
        <v>178.38750397242001</v>
      </c>
      <c r="V31" s="7">
        <f t="shared" si="0"/>
        <v>44.507445410460015</v>
      </c>
      <c r="W31" s="7">
        <f t="shared" si="0"/>
        <v>137.44617299999999</v>
      </c>
      <c r="X31" s="7">
        <f>+SUM(T31:W31)</f>
        <v>470.53829732489004</v>
      </c>
    </row>
    <row r="32" spans="1:24" x14ac:dyDescent="0.45">
      <c r="A32">
        <v>2009</v>
      </c>
      <c r="B32" s="7">
        <v>37.230967600749992</v>
      </c>
      <c r="C32" s="7">
        <v>53.602985326249993</v>
      </c>
      <c r="D32" s="7">
        <v>21.209083749870011</v>
      </c>
      <c r="E32" s="7">
        <v>51.612000000000002</v>
      </c>
      <c r="F32" s="7">
        <f t="shared" ref="F32:F49" si="1">+SUM(B32:E32)</f>
        <v>163.65503667687</v>
      </c>
      <c r="H32" s="7">
        <v>25.496433483370016</v>
      </c>
      <c r="I32" s="7">
        <v>35.238899492059993</v>
      </c>
      <c r="J32" s="7">
        <v>13.090132284990005</v>
      </c>
      <c r="K32" s="7">
        <v>66.863</v>
      </c>
      <c r="L32" s="7">
        <f t="shared" ref="L32:L49" si="2">+SUM(H32:K32)</f>
        <v>140.68846526042</v>
      </c>
      <c r="N32" s="7">
        <v>17.669842203870012</v>
      </c>
      <c r="O32" s="7">
        <v>83.582196586399974</v>
      </c>
      <c r="P32" s="7">
        <v>10.917083080119999</v>
      </c>
      <c r="Q32" s="7">
        <v>25.374980000000001</v>
      </c>
      <c r="R32" s="7">
        <f t="shared" ref="R32:R49" si="3">+SUM(N32:Q32)</f>
        <v>137.54410187038997</v>
      </c>
      <c r="T32" s="7">
        <f t="shared" si="0"/>
        <v>80.397243287990023</v>
      </c>
      <c r="U32" s="7">
        <f t="shared" si="0"/>
        <v>172.42408140470997</v>
      </c>
      <c r="V32" s="7">
        <f t="shared" si="0"/>
        <v>45.216299114980018</v>
      </c>
      <c r="W32" s="7">
        <f t="shared" si="0"/>
        <v>143.84997999999999</v>
      </c>
      <c r="X32" s="7">
        <f t="shared" ref="X32:X45" si="4">+SUM(T32:W32)</f>
        <v>441.88760380767997</v>
      </c>
    </row>
    <row r="33" spans="1:25" x14ac:dyDescent="0.45">
      <c r="A33">
        <v>2010</v>
      </c>
      <c r="B33" s="7">
        <v>29.403150272519991</v>
      </c>
      <c r="C33" s="7">
        <v>48.474632748740007</v>
      </c>
      <c r="D33" s="7">
        <v>19.006156962199988</v>
      </c>
      <c r="E33" s="7">
        <v>52.232999999999997</v>
      </c>
      <c r="F33" s="7">
        <f t="shared" si="1"/>
        <v>149.11693998345999</v>
      </c>
      <c r="H33" s="7">
        <v>27.908450828919989</v>
      </c>
      <c r="I33" s="7">
        <v>29.715018823190011</v>
      </c>
      <c r="J33" s="7">
        <v>14.225326311699993</v>
      </c>
      <c r="K33" s="7">
        <v>63.902000000000001</v>
      </c>
      <c r="L33" s="7">
        <f t="shared" si="2"/>
        <v>135.75079596380999</v>
      </c>
      <c r="N33" s="7">
        <v>11.993544731300004</v>
      </c>
      <c r="O33" s="7">
        <v>54.008947320309986</v>
      </c>
      <c r="P33" s="7">
        <v>12.797409263879997</v>
      </c>
      <c r="Q33" s="7">
        <v>27.491582999999999</v>
      </c>
      <c r="R33" s="7">
        <f t="shared" si="3"/>
        <v>106.29148431548998</v>
      </c>
      <c r="T33" s="7">
        <f t="shared" si="0"/>
        <v>69.305145832739981</v>
      </c>
      <c r="U33" s="7">
        <f t="shared" si="0"/>
        <v>132.19859889224</v>
      </c>
      <c r="V33" s="7">
        <f t="shared" si="0"/>
        <v>46.028892537779981</v>
      </c>
      <c r="W33" s="7">
        <f t="shared" si="0"/>
        <v>143.62658299999998</v>
      </c>
      <c r="X33" s="7">
        <f t="shared" si="4"/>
        <v>391.15922026275996</v>
      </c>
    </row>
    <row r="34" spans="1:25" x14ac:dyDescent="0.45">
      <c r="A34">
        <v>2011</v>
      </c>
      <c r="B34" s="7">
        <v>39.287450591260018</v>
      </c>
      <c r="C34" s="7">
        <v>47.617584823999906</v>
      </c>
      <c r="D34" s="7">
        <v>20.565755504529992</v>
      </c>
      <c r="E34" s="7">
        <v>55.831000000000003</v>
      </c>
      <c r="F34" s="7">
        <f t="shared" si="1"/>
        <v>163.30179091978994</v>
      </c>
      <c r="H34" s="7">
        <v>37.638357143439983</v>
      </c>
      <c r="I34" s="7">
        <v>32.950619598579998</v>
      </c>
      <c r="J34" s="7">
        <v>17.181556132540017</v>
      </c>
      <c r="K34" s="7">
        <v>62.026000000000003</v>
      </c>
      <c r="L34" s="7">
        <f t="shared" si="2"/>
        <v>149.79653287456</v>
      </c>
      <c r="N34" s="7">
        <v>18.704609361550009</v>
      </c>
      <c r="O34" s="7">
        <v>48.106589895570018</v>
      </c>
      <c r="P34" s="7">
        <v>15.33272974810999</v>
      </c>
      <c r="Q34" s="7">
        <v>30.600324000000004</v>
      </c>
      <c r="R34" s="7">
        <f t="shared" si="3"/>
        <v>112.74425300523001</v>
      </c>
      <c r="T34" s="7">
        <f t="shared" si="0"/>
        <v>95.630417096250014</v>
      </c>
      <c r="U34" s="7">
        <f t="shared" si="0"/>
        <v>128.67479431814991</v>
      </c>
      <c r="V34" s="7">
        <f t="shared" si="0"/>
        <v>53.080041385180003</v>
      </c>
      <c r="W34" s="7">
        <f t="shared" si="0"/>
        <v>148.457324</v>
      </c>
      <c r="X34" s="7">
        <f t="shared" si="4"/>
        <v>425.84257679957989</v>
      </c>
    </row>
    <row r="35" spans="1:25" x14ac:dyDescent="0.45">
      <c r="A35">
        <v>2012</v>
      </c>
      <c r="B35" s="7">
        <v>50.281702238599976</v>
      </c>
      <c r="C35" s="7">
        <v>51.403078455590013</v>
      </c>
      <c r="D35" s="7">
        <v>19.591274093520038</v>
      </c>
      <c r="E35" s="7">
        <v>50.516278</v>
      </c>
      <c r="F35" s="7">
        <f t="shared" si="1"/>
        <v>171.79233278771002</v>
      </c>
      <c r="H35" s="7">
        <v>43.498452149769996</v>
      </c>
      <c r="I35" s="7">
        <v>43.087037631210016</v>
      </c>
      <c r="J35" s="7">
        <v>16.97093245983999</v>
      </c>
      <c r="K35" s="7">
        <v>71.346000000000004</v>
      </c>
      <c r="L35" s="7">
        <f t="shared" si="2"/>
        <v>174.90242224081999</v>
      </c>
      <c r="N35" s="7">
        <v>22.268373860520015</v>
      </c>
      <c r="O35" s="7">
        <v>49.167336528899973</v>
      </c>
      <c r="P35" s="7">
        <v>16.618631618110012</v>
      </c>
      <c r="Q35" s="7">
        <v>35.558546999999997</v>
      </c>
      <c r="R35" s="7">
        <f t="shared" si="3"/>
        <v>123.61288900753001</v>
      </c>
      <c r="T35" s="7">
        <f t="shared" si="0"/>
        <v>116.04852824888998</v>
      </c>
      <c r="U35" s="7">
        <f t="shared" si="0"/>
        <v>143.65745261570001</v>
      </c>
      <c r="V35" s="7">
        <f t="shared" si="0"/>
        <v>53.180838171470043</v>
      </c>
      <c r="W35" s="7">
        <f t="shared" si="0"/>
        <v>157.42082500000001</v>
      </c>
      <c r="X35" s="7">
        <f t="shared" si="4"/>
        <v>470.30764403606008</v>
      </c>
    </row>
    <row r="36" spans="1:25" x14ac:dyDescent="0.45">
      <c r="A36">
        <v>2013</v>
      </c>
      <c r="B36" s="7">
        <v>56.475236868840014</v>
      </c>
      <c r="C36" s="7">
        <v>49.898170306509947</v>
      </c>
      <c r="D36" s="7">
        <v>20.524823590399986</v>
      </c>
      <c r="E36" s="7">
        <v>54.692239999999998</v>
      </c>
      <c r="F36" s="7">
        <f t="shared" si="1"/>
        <v>181.59047076574996</v>
      </c>
      <c r="H36" s="7">
        <v>46.836135216339997</v>
      </c>
      <c r="I36" s="7">
        <v>42.653977243189971</v>
      </c>
      <c r="J36" s="7">
        <v>17.177571628099994</v>
      </c>
      <c r="K36" s="7">
        <v>69.337000000000003</v>
      </c>
      <c r="L36" s="7">
        <f t="shared" si="2"/>
        <v>176.00468408762998</v>
      </c>
      <c r="N36" s="7">
        <v>17.583761350209997</v>
      </c>
      <c r="O36" s="7">
        <v>47.177572274739973</v>
      </c>
      <c r="P36" s="7">
        <v>18.200644111930004</v>
      </c>
      <c r="Q36" s="7">
        <v>38.351979999999998</v>
      </c>
      <c r="R36" s="7">
        <f t="shared" si="3"/>
        <v>121.31395773687997</v>
      </c>
      <c r="T36" s="7">
        <f t="shared" si="0"/>
        <v>120.89513343539001</v>
      </c>
      <c r="U36" s="7">
        <f t="shared" si="0"/>
        <v>139.72971982443988</v>
      </c>
      <c r="V36" s="7">
        <f t="shared" si="0"/>
        <v>55.903039330429984</v>
      </c>
      <c r="W36" s="7">
        <f t="shared" si="0"/>
        <v>162.38121999999998</v>
      </c>
      <c r="X36" s="7">
        <f t="shared" si="4"/>
        <v>478.90911259025984</v>
      </c>
    </row>
    <row r="37" spans="1:25" x14ac:dyDescent="0.45">
      <c r="A37">
        <v>2014</v>
      </c>
      <c r="B37" s="7">
        <v>60.10669150338002</v>
      </c>
      <c r="C37" s="7">
        <v>47.689869048479999</v>
      </c>
      <c r="D37" s="7">
        <v>22.960913225429994</v>
      </c>
      <c r="E37" s="7">
        <v>65.111913000000001</v>
      </c>
      <c r="F37" s="7">
        <f t="shared" si="1"/>
        <v>195.86938677729</v>
      </c>
      <c r="H37" s="7">
        <v>56.584765412230013</v>
      </c>
      <c r="I37" s="7">
        <v>39.677525718389987</v>
      </c>
      <c r="J37" s="7">
        <v>21.289598864540011</v>
      </c>
      <c r="K37" s="7">
        <v>76.064999999999998</v>
      </c>
      <c r="L37" s="7">
        <f t="shared" si="2"/>
        <v>193.61688999516002</v>
      </c>
      <c r="N37" s="7">
        <v>15.302550320689994</v>
      </c>
      <c r="O37" s="7">
        <v>46.677671425949995</v>
      </c>
      <c r="P37" s="7">
        <v>20.009947293389992</v>
      </c>
      <c r="Q37" s="7">
        <v>34.788775999999999</v>
      </c>
      <c r="R37" s="7">
        <f t="shared" si="3"/>
        <v>116.77894504002998</v>
      </c>
      <c r="T37" s="7">
        <f t="shared" si="0"/>
        <v>131.99400723630004</v>
      </c>
      <c r="U37" s="7">
        <f t="shared" si="0"/>
        <v>134.04506619281997</v>
      </c>
      <c r="V37" s="7">
        <f t="shared" si="0"/>
        <v>64.260459383360001</v>
      </c>
      <c r="W37" s="7">
        <f t="shared" si="0"/>
        <v>175.965689</v>
      </c>
      <c r="X37" s="7">
        <f t="shared" si="4"/>
        <v>506.26522181247998</v>
      </c>
    </row>
    <row r="38" spans="1:25" x14ac:dyDescent="0.45">
      <c r="A38">
        <v>2015</v>
      </c>
      <c r="B38" s="7">
        <v>56.182640501429987</v>
      </c>
      <c r="C38" s="7">
        <v>48.373248313810002</v>
      </c>
      <c r="D38" s="7">
        <v>26.994161465299985</v>
      </c>
      <c r="E38" s="7">
        <v>72.029792</v>
      </c>
      <c r="F38" s="7">
        <f t="shared" si="1"/>
        <v>203.57984228053999</v>
      </c>
      <c r="H38" s="7">
        <v>72.980285646729982</v>
      </c>
      <c r="I38" s="7">
        <v>40.134363140879991</v>
      </c>
      <c r="J38" s="7">
        <v>27.365548874029983</v>
      </c>
      <c r="K38" s="7">
        <v>76.343999999999994</v>
      </c>
      <c r="L38" s="7">
        <f t="shared" si="2"/>
        <v>216.82419766163997</v>
      </c>
      <c r="N38" s="7">
        <v>21.865830354319996</v>
      </c>
      <c r="O38" s="7">
        <v>47.327902197370008</v>
      </c>
      <c r="P38" s="7">
        <v>17.568108133980004</v>
      </c>
      <c r="Q38" s="7">
        <v>41.398643439999994</v>
      </c>
      <c r="R38" s="7">
        <f t="shared" si="3"/>
        <v>128.16048412567</v>
      </c>
      <c r="T38" s="7">
        <f t="shared" si="0"/>
        <v>151.02875650247995</v>
      </c>
      <c r="U38" s="7">
        <f t="shared" si="0"/>
        <v>135.83551365206</v>
      </c>
      <c r="V38" s="7">
        <f t="shared" si="0"/>
        <v>71.927818473309969</v>
      </c>
      <c r="W38" s="7">
        <f t="shared" si="0"/>
        <v>189.77243543999998</v>
      </c>
      <c r="X38" s="7">
        <f t="shared" si="4"/>
        <v>548.5645240678499</v>
      </c>
    </row>
    <row r="39" spans="1:25" x14ac:dyDescent="0.45">
      <c r="A39">
        <v>2016</v>
      </c>
      <c r="B39" s="7">
        <v>63.311352805609928</v>
      </c>
      <c r="C39" s="7">
        <v>50.808375849109979</v>
      </c>
      <c r="D39" s="7">
        <v>29.277357241369991</v>
      </c>
      <c r="E39" s="7">
        <v>74.068489999999997</v>
      </c>
      <c r="F39" s="7">
        <f t="shared" si="1"/>
        <v>217.46557589608989</v>
      </c>
      <c r="H39" s="7">
        <v>100.19046624613003</v>
      </c>
      <c r="I39" s="7">
        <v>44.064008547359975</v>
      </c>
      <c r="J39" s="7">
        <v>30.080907191120012</v>
      </c>
      <c r="K39" s="7">
        <v>74.906000000000006</v>
      </c>
      <c r="L39" s="7">
        <f t="shared" si="2"/>
        <v>249.24138198461003</v>
      </c>
      <c r="N39" s="7">
        <v>31.866543712619997</v>
      </c>
      <c r="O39" s="7">
        <v>48.314561182180007</v>
      </c>
      <c r="P39" s="7">
        <v>16.16438601206999</v>
      </c>
      <c r="Q39" s="7">
        <v>44.068100325603439</v>
      </c>
      <c r="R39" s="7">
        <f t="shared" si="3"/>
        <v>140.41359123247344</v>
      </c>
      <c r="T39" s="7">
        <f t="shared" si="0"/>
        <v>195.36836276435997</v>
      </c>
      <c r="U39" s="7">
        <f t="shared" si="0"/>
        <v>143.18694557864995</v>
      </c>
      <c r="V39" s="7">
        <f t="shared" si="0"/>
        <v>75.522650444559986</v>
      </c>
      <c r="W39" s="7">
        <f t="shared" si="0"/>
        <v>193.04259032560344</v>
      </c>
      <c r="X39" s="7">
        <f t="shared" si="4"/>
        <v>607.12054911317341</v>
      </c>
    </row>
    <row r="40" spans="1:25" x14ac:dyDescent="0.45">
      <c r="A40">
        <v>2017</v>
      </c>
      <c r="B40" s="7">
        <v>77.986002612140169</v>
      </c>
      <c r="C40" s="7">
        <v>53.712046477389883</v>
      </c>
      <c r="D40" s="7">
        <v>27.601382115279979</v>
      </c>
      <c r="E40" s="7">
        <v>77.4388632</v>
      </c>
      <c r="F40" s="7">
        <f t="shared" si="1"/>
        <v>236.73829440481006</v>
      </c>
      <c r="H40" s="7">
        <v>128.86861537848998</v>
      </c>
      <c r="I40" s="7">
        <v>53.824180016079985</v>
      </c>
      <c r="J40" s="7">
        <v>35.607251584279993</v>
      </c>
      <c r="K40" s="7">
        <v>77.207999999999998</v>
      </c>
      <c r="L40" s="7">
        <f t="shared" si="2"/>
        <v>295.50804697884996</v>
      </c>
      <c r="N40" s="7">
        <v>42.566970779540057</v>
      </c>
      <c r="O40" s="7">
        <v>52.477101642859999</v>
      </c>
      <c r="P40" s="7">
        <v>16.073294908829993</v>
      </c>
      <c r="Q40" s="7">
        <v>40.542652299555165</v>
      </c>
      <c r="R40" s="7">
        <f t="shared" si="3"/>
        <v>151.66001963078523</v>
      </c>
      <c r="T40" s="7">
        <f t="shared" si="0"/>
        <v>249.42158877017022</v>
      </c>
      <c r="U40" s="7">
        <f t="shared" si="0"/>
        <v>160.01332813632987</v>
      </c>
      <c r="V40" s="7">
        <f t="shared" si="0"/>
        <v>79.281928608389961</v>
      </c>
      <c r="W40" s="7">
        <f t="shared" si="0"/>
        <v>195.18951549955514</v>
      </c>
      <c r="X40" s="7">
        <f t="shared" si="4"/>
        <v>683.90636101444522</v>
      </c>
    </row>
    <row r="41" spans="1:25" x14ac:dyDescent="0.45">
      <c r="A41">
        <v>2018</v>
      </c>
      <c r="B41" s="7">
        <v>80.317739844509887</v>
      </c>
      <c r="C41" s="7">
        <v>55.252786660269926</v>
      </c>
      <c r="D41" s="7">
        <v>28.16281104845001</v>
      </c>
      <c r="E41" s="7">
        <v>85.120597136000001</v>
      </c>
      <c r="F41" s="7">
        <f t="shared" si="1"/>
        <v>248.85393468922985</v>
      </c>
      <c r="H41" s="7">
        <v>128.76788186808002</v>
      </c>
      <c r="I41" s="7">
        <v>55.201033716950008</v>
      </c>
      <c r="J41" s="7">
        <v>41.010845091880022</v>
      </c>
      <c r="K41" s="7">
        <v>84.876000000000005</v>
      </c>
      <c r="L41" s="7">
        <f t="shared" si="2"/>
        <v>309.85576067691005</v>
      </c>
      <c r="N41" s="7">
        <v>47.654061127160006</v>
      </c>
      <c r="O41" s="7">
        <v>49.614539753139979</v>
      </c>
      <c r="P41" s="7">
        <v>16.242396280719991</v>
      </c>
      <c r="Q41" s="7">
        <v>42.569784914532924</v>
      </c>
      <c r="R41" s="7">
        <f t="shared" si="3"/>
        <v>156.08078207555289</v>
      </c>
      <c r="T41" s="7">
        <f t="shared" si="0"/>
        <v>256.73968283974989</v>
      </c>
      <c r="U41" s="7">
        <f t="shared" si="0"/>
        <v>160.06836013035991</v>
      </c>
      <c r="V41" s="7">
        <f t="shared" si="0"/>
        <v>85.416052421050011</v>
      </c>
      <c r="W41" s="7">
        <f t="shared" si="0"/>
        <v>212.56638205053292</v>
      </c>
      <c r="X41" s="7">
        <f t="shared" si="4"/>
        <v>714.7904774416927</v>
      </c>
    </row>
    <row r="42" spans="1:25" x14ac:dyDescent="0.45">
      <c r="A42">
        <v>2019</v>
      </c>
      <c r="B42" s="7">
        <v>76.121946031610022</v>
      </c>
      <c r="C42" s="7">
        <v>56.515853963719984</v>
      </c>
      <c r="D42" s="7">
        <v>32.316313856049995</v>
      </c>
      <c r="E42" s="7">
        <v>93.328265243200008</v>
      </c>
      <c r="F42" s="7">
        <f t="shared" si="1"/>
        <v>258.28237909457999</v>
      </c>
      <c r="H42" s="7">
        <v>111.25095254139995</v>
      </c>
      <c r="I42" s="7">
        <v>63.059196189429983</v>
      </c>
      <c r="J42" s="7">
        <v>44.568654107550003</v>
      </c>
      <c r="K42" s="7">
        <v>98.2</v>
      </c>
      <c r="L42" s="7">
        <f t="shared" si="2"/>
        <v>317.07880283837994</v>
      </c>
      <c r="N42" s="7">
        <v>58.103684327680007</v>
      </c>
      <c r="O42" s="7">
        <v>50.092061044099978</v>
      </c>
      <c r="P42" s="7">
        <v>15.581306229129989</v>
      </c>
      <c r="Q42" s="7">
        <v>42.569784914532924</v>
      </c>
      <c r="R42" s="7">
        <f t="shared" si="3"/>
        <v>166.3468365154429</v>
      </c>
      <c r="T42" s="7">
        <f t="shared" si="0"/>
        <v>245.47658290069</v>
      </c>
      <c r="U42" s="7">
        <f t="shared" si="0"/>
        <v>169.66711119724994</v>
      </c>
      <c r="V42" s="7">
        <f t="shared" si="0"/>
        <v>92.466274192729983</v>
      </c>
      <c r="W42" s="7">
        <f t="shared" si="0"/>
        <v>234.09805015773293</v>
      </c>
      <c r="X42" s="7">
        <f t="shared" si="4"/>
        <v>741.70801844840287</v>
      </c>
    </row>
    <row r="43" spans="1:25" x14ac:dyDescent="0.45">
      <c r="A43">
        <v>2020</v>
      </c>
      <c r="B43" s="7">
        <v>72.761868198650092</v>
      </c>
      <c r="C43" s="7">
        <v>53.942025207659945</v>
      </c>
      <c r="D43" s="7">
        <v>36.789674018940026</v>
      </c>
      <c r="E43" s="7">
        <v>93.508216347627993</v>
      </c>
      <c r="F43" s="7">
        <f t="shared" si="1"/>
        <v>257.00178377287807</v>
      </c>
      <c r="H43" s="7">
        <v>106.45232121044999</v>
      </c>
      <c r="I43" s="7">
        <v>68.326785272900025</v>
      </c>
      <c r="J43" s="7">
        <v>45.992379391250019</v>
      </c>
      <c r="K43" s="7">
        <v>114.40600000000001</v>
      </c>
      <c r="L43" s="7">
        <f t="shared" si="2"/>
        <v>335.17748587460005</v>
      </c>
      <c r="M43" s="11"/>
      <c r="N43" s="7">
        <v>62.546044500920026</v>
      </c>
      <c r="O43" s="7">
        <v>50.039000830719985</v>
      </c>
      <c r="P43" s="7">
        <v>15.263681756829991</v>
      </c>
      <c r="Q43" s="7">
        <v>47.25246125513155</v>
      </c>
      <c r="R43" s="7">
        <f t="shared" si="3"/>
        <v>175.10118834360156</v>
      </c>
      <c r="T43" s="7">
        <f t="shared" si="0"/>
        <v>241.7602339100201</v>
      </c>
      <c r="U43" s="7">
        <f t="shared" si="0"/>
        <v>172.30781131127998</v>
      </c>
      <c r="V43" s="7">
        <f t="shared" si="0"/>
        <v>98.045735167020041</v>
      </c>
      <c r="W43" s="7">
        <f t="shared" si="0"/>
        <v>255.16667760275953</v>
      </c>
      <c r="X43" s="7">
        <f t="shared" si="4"/>
        <v>767.28045799107963</v>
      </c>
    </row>
    <row r="44" spans="1:25" x14ac:dyDescent="0.45">
      <c r="A44">
        <v>2021</v>
      </c>
      <c r="B44" s="7">
        <v>74.299822375350033</v>
      </c>
      <c r="C44" s="7">
        <v>56.859894878840102</v>
      </c>
      <c r="D44" s="7">
        <v>36.508383319979998</v>
      </c>
      <c r="E44" s="7">
        <v>98.835974480570243</v>
      </c>
      <c r="F44" s="7">
        <f t="shared" si="1"/>
        <v>266.50407505474038</v>
      </c>
      <c r="H44" s="7">
        <v>124.15537481520001</v>
      </c>
      <c r="I44" s="7">
        <v>69.585563754899979</v>
      </c>
      <c r="J44" s="7">
        <v>48.766268432849969</v>
      </c>
      <c r="K44" s="7">
        <v>109.92400000000001</v>
      </c>
      <c r="L44" s="7">
        <f t="shared" si="2"/>
        <v>352.43120700294992</v>
      </c>
      <c r="N44" s="7">
        <v>61.921448674730023</v>
      </c>
      <c r="O44" s="7">
        <v>60.409501503589986</v>
      </c>
      <c r="P44" s="7">
        <v>15.600281917929998</v>
      </c>
      <c r="Q44" s="7">
        <v>57.175478118709172</v>
      </c>
      <c r="R44" s="7">
        <f t="shared" si="3"/>
        <v>195.10671021495918</v>
      </c>
      <c r="T44" s="7">
        <f t="shared" si="0"/>
        <v>260.37664586528007</v>
      </c>
      <c r="U44" s="7">
        <f t="shared" si="0"/>
        <v>186.85496013733007</v>
      </c>
      <c r="V44" s="7">
        <f t="shared" si="0"/>
        <v>100.87493367075996</v>
      </c>
      <c r="W44" s="7">
        <f t="shared" si="0"/>
        <v>265.93545259927942</v>
      </c>
      <c r="X44" s="7">
        <f t="shared" si="4"/>
        <v>814.04199227264951</v>
      </c>
    </row>
    <row r="45" spans="1:25" x14ac:dyDescent="0.45">
      <c r="A45">
        <v>2022</v>
      </c>
      <c r="B45" s="7">
        <v>82.312931549950079</v>
      </c>
      <c r="C45" s="7">
        <v>68.205944093240007</v>
      </c>
      <c r="D45" s="7">
        <v>32.700996859420002</v>
      </c>
      <c r="E45" s="7">
        <v>113.94870937837224</v>
      </c>
      <c r="F45" s="7">
        <f t="shared" si="1"/>
        <v>297.16858188098234</v>
      </c>
      <c r="H45" s="7">
        <v>156.63086690640014</v>
      </c>
      <c r="I45" s="7">
        <v>92.125917589040014</v>
      </c>
      <c r="J45" s="7">
        <v>50.259984550359981</v>
      </c>
      <c r="K45" s="7">
        <v>133.19</v>
      </c>
      <c r="L45" s="7">
        <f t="shared" si="2"/>
        <v>432.20676904580017</v>
      </c>
      <c r="N45" s="7">
        <v>68.40461028108011</v>
      </c>
      <c r="O45" s="7">
        <v>73.067511885290045</v>
      </c>
      <c r="P45" s="7">
        <v>14.960433076799992</v>
      </c>
      <c r="Q45" s="7">
        <v>63.46478071176719</v>
      </c>
      <c r="R45" s="7">
        <f t="shared" si="3"/>
        <v>219.89733595493735</v>
      </c>
      <c r="T45" s="7">
        <f t="shared" si="0"/>
        <v>307.34840873743036</v>
      </c>
      <c r="U45" s="7">
        <f t="shared" si="0"/>
        <v>233.39937356757008</v>
      </c>
      <c r="V45" s="7">
        <f t="shared" si="0"/>
        <v>97.921414486579962</v>
      </c>
      <c r="W45" s="7">
        <f t="shared" si="0"/>
        <v>310.60349009013942</v>
      </c>
      <c r="X45" s="7">
        <f t="shared" si="4"/>
        <v>949.27268688171978</v>
      </c>
    </row>
    <row r="46" spans="1:25" s="1" customFormat="1" ht="14.1" x14ac:dyDescent="0.5">
      <c r="A46" s="10">
        <v>2023</v>
      </c>
      <c r="B46" s="9">
        <v>83.767693787720091</v>
      </c>
      <c r="C46" s="9">
        <v>75.409271279720045</v>
      </c>
      <c r="D46" s="9">
        <v>32.62429268967</v>
      </c>
      <c r="E46" s="9">
        <v>114.519841054683</v>
      </c>
      <c r="F46" s="9">
        <f t="shared" si="1"/>
        <v>306.32109881179315</v>
      </c>
      <c r="H46" s="9">
        <v>124.21701017994994</v>
      </c>
      <c r="I46" s="9">
        <v>98.613352485599975</v>
      </c>
      <c r="J46" s="9">
        <v>42.253669783940019</v>
      </c>
      <c r="K46" s="9">
        <v>144.96199999999999</v>
      </c>
      <c r="L46" s="9">
        <f t="shared" si="2"/>
        <v>410.04603244948993</v>
      </c>
      <c r="M46" s="40"/>
      <c r="N46" s="9">
        <v>55.097808468380009</v>
      </c>
      <c r="O46" s="9">
        <v>66.199392333350062</v>
      </c>
      <c r="P46" s="9">
        <v>14.704420867779996</v>
      </c>
      <c r="Q46" s="9">
        <v>69.811258782943909</v>
      </c>
      <c r="R46" s="9">
        <f t="shared" si="3"/>
        <v>205.81288045245395</v>
      </c>
      <c r="T46" s="9">
        <f t="shared" si="0"/>
        <v>263.08251243605002</v>
      </c>
      <c r="U46" s="9">
        <f t="shared" si="0"/>
        <v>240.22201609867008</v>
      </c>
      <c r="V46" s="9">
        <f t="shared" si="0"/>
        <v>89.582383341390013</v>
      </c>
      <c r="W46" s="9">
        <f t="shared" si="0"/>
        <v>329.29309983762693</v>
      </c>
      <c r="X46" s="9">
        <f t="shared" ref="X46" si="5">+SUM(T46:W46)</f>
        <v>922.18001171373703</v>
      </c>
    </row>
    <row r="47" spans="1:25" x14ac:dyDescent="0.45">
      <c r="A47" s="16">
        <v>2024</v>
      </c>
      <c r="B47" s="17">
        <v>67.223206626230009</v>
      </c>
      <c r="C47" s="17">
        <v>65.367440733919949</v>
      </c>
      <c r="D47" s="17">
        <v>31.767021901109985</v>
      </c>
      <c r="E47" s="18">
        <v>120.10505537541027</v>
      </c>
      <c r="F47" s="18">
        <f t="shared" si="1"/>
        <v>284.4627246366702</v>
      </c>
      <c r="H47" s="17">
        <v>70.12375914782001</v>
      </c>
      <c r="I47" s="17">
        <v>90.417265260649998</v>
      </c>
      <c r="J47" s="17">
        <v>38.857459943789991</v>
      </c>
      <c r="K47" s="18">
        <v>147.32977919999999</v>
      </c>
      <c r="L47" s="17">
        <f t="shared" si="2"/>
        <v>346.72826355225999</v>
      </c>
      <c r="N47" s="17">
        <v>36.500527485579987</v>
      </c>
      <c r="O47" s="17">
        <v>50.076921138620001</v>
      </c>
      <c r="P47" s="17">
        <v>10.725516824110001</v>
      </c>
      <c r="Q47" s="18">
        <v>72.603709134261663</v>
      </c>
      <c r="R47" s="17">
        <f t="shared" si="3"/>
        <v>169.90667458257167</v>
      </c>
      <c r="T47" s="17">
        <f t="shared" ref="T47" si="6">+B47+H47+N47</f>
        <v>173.84749325963003</v>
      </c>
      <c r="U47" s="17">
        <f t="shared" ref="U47" si="7">+C47+I47+O47</f>
        <v>205.86162713318996</v>
      </c>
      <c r="V47" s="17">
        <f t="shared" ref="V47" si="8">+D47+J47+P47</f>
        <v>81.349998669009977</v>
      </c>
      <c r="W47" s="18">
        <f t="shared" ref="W47" si="9">+E47+K47+Q47</f>
        <v>340.0385437096719</v>
      </c>
      <c r="X47" s="18">
        <f t="shared" ref="X47" si="10">+SUM(T47:W47)</f>
        <v>801.09766277150186</v>
      </c>
    </row>
    <row r="48" spans="1:25" ht="14.1" x14ac:dyDescent="0.5">
      <c r="A48" s="16">
        <v>2025</v>
      </c>
      <c r="B48" s="17">
        <v>64.984667601739986</v>
      </c>
      <c r="C48" s="17">
        <v>58.061860079070023</v>
      </c>
      <c r="D48" s="17">
        <v>29.97828171484996</v>
      </c>
      <c r="E48" s="18">
        <v>120.80595408263392</v>
      </c>
      <c r="F48" s="18">
        <f t="shared" si="1"/>
        <v>273.83076347829387</v>
      </c>
      <c r="G48" s="1"/>
      <c r="H48" s="17">
        <v>87.4342811673</v>
      </c>
      <c r="I48" s="17">
        <v>77.822709517969955</v>
      </c>
      <c r="J48" s="17">
        <v>38.549558843880014</v>
      </c>
      <c r="K48" s="18">
        <v>155.42282616336004</v>
      </c>
      <c r="L48" s="17">
        <f t="shared" si="2"/>
        <v>359.22937569251002</v>
      </c>
      <c r="M48" s="1"/>
      <c r="N48" s="17">
        <v>38.782784824630021</v>
      </c>
      <c r="O48" s="17">
        <v>46.789422981869976</v>
      </c>
      <c r="P48" s="17">
        <v>9.4815976990099937</v>
      </c>
      <c r="Q48" s="18">
        <v>79.864080047687835</v>
      </c>
      <c r="R48" s="17">
        <f t="shared" si="3"/>
        <v>174.91788555319783</v>
      </c>
      <c r="S48" s="1"/>
      <c r="T48" s="17">
        <f t="shared" ref="T48" si="11">+B48+H48+N48</f>
        <v>191.20173359367001</v>
      </c>
      <c r="U48" s="17">
        <f t="shared" ref="U48" si="12">+C48+I48+O48</f>
        <v>182.67399257890997</v>
      </c>
      <c r="V48" s="17">
        <f t="shared" ref="V48" si="13">+D48+J48+P48</f>
        <v>78.009438257739973</v>
      </c>
      <c r="W48" s="18">
        <f t="shared" ref="W48" si="14">+E48+K48+Q48</f>
        <v>356.09286029368178</v>
      </c>
      <c r="X48" s="18">
        <f t="shared" ref="X48" si="15">+SUM(T48:W48)</f>
        <v>807.97802472400178</v>
      </c>
      <c r="Y48" s="1"/>
    </row>
    <row r="49" spans="1:26" ht="14.1" x14ac:dyDescent="0.5">
      <c r="A49" s="16">
        <v>2026</v>
      </c>
      <c r="B49" s="17">
        <v>71.582608695209942</v>
      </c>
      <c r="C49" s="17">
        <v>58.211170464050007</v>
      </c>
      <c r="D49" s="17">
        <v>34.272613581379979</v>
      </c>
      <c r="E49" s="18">
        <v>125.5216685093779</v>
      </c>
      <c r="F49" s="18">
        <f t="shared" si="1"/>
        <v>289.5880612500178</v>
      </c>
      <c r="G49" s="1"/>
      <c r="H49" s="17">
        <v>109.80929727573003</v>
      </c>
      <c r="I49" s="17">
        <v>71.26191949913995</v>
      </c>
      <c r="J49" s="17">
        <v>39.029792427869992</v>
      </c>
      <c r="K49" s="18">
        <v>164.02524150538801</v>
      </c>
      <c r="L49" s="17">
        <f t="shared" si="2"/>
        <v>384.126250708128</v>
      </c>
      <c r="M49" s="1"/>
      <c r="N49" s="17">
        <v>44.882948961119958</v>
      </c>
      <c r="O49" s="17">
        <v>51.534401495589997</v>
      </c>
      <c r="P49" s="17">
        <v>11.196886756480005</v>
      </c>
      <c r="Q49" s="18">
        <v>81.461361648641599</v>
      </c>
      <c r="R49" s="17">
        <f t="shared" si="3"/>
        <v>189.07559886183157</v>
      </c>
      <c r="S49" s="1"/>
      <c r="T49" s="17">
        <f t="shared" ref="T49" si="16">+B49+H49+N49</f>
        <v>226.27485493205992</v>
      </c>
      <c r="U49" s="17">
        <f t="shared" ref="U49" si="17">+C49+I49+O49</f>
        <v>181.00749145877995</v>
      </c>
      <c r="V49" s="17">
        <f t="shared" ref="V49" si="18">+D49+J49+P49</f>
        <v>84.49929276572999</v>
      </c>
      <c r="W49" s="18">
        <f t="shared" ref="W49" si="19">+E49+K49+Q49</f>
        <v>371.00827166340753</v>
      </c>
      <c r="X49" s="18">
        <f t="shared" ref="X49" si="20">+SUM(T49:W49)</f>
        <v>862.78991081997742</v>
      </c>
      <c r="Y49" s="1"/>
    </row>
    <row r="52" spans="1:26" ht="17.7" x14ac:dyDescent="0.6">
      <c r="B52" s="42" t="s">
        <v>4</v>
      </c>
      <c r="C52" s="42"/>
      <c r="D52" s="42"/>
      <c r="E52" s="42"/>
      <c r="F52" s="42"/>
      <c r="H52" s="42" t="s">
        <v>13</v>
      </c>
      <c r="I52" s="42"/>
      <c r="J52" s="42"/>
      <c r="K52" s="42"/>
      <c r="L52" s="42"/>
      <c r="N52" s="42" t="s">
        <v>14</v>
      </c>
      <c r="O52" s="42"/>
      <c r="P52" s="42"/>
      <c r="Q52" s="42"/>
      <c r="R52" s="42"/>
      <c r="T52" s="42" t="s">
        <v>15</v>
      </c>
      <c r="U52" s="42"/>
      <c r="V52" s="42"/>
      <c r="W52" s="42"/>
      <c r="X52" s="42"/>
    </row>
    <row r="54" spans="1:26" s="8" customFormat="1" ht="20.25" customHeight="1" x14ac:dyDescent="0.45">
      <c r="B54" s="27" t="s">
        <v>8</v>
      </c>
      <c r="C54" s="27" t="s">
        <v>9</v>
      </c>
      <c r="D54" s="27" t="s">
        <v>10</v>
      </c>
      <c r="E54" s="27" t="s">
        <v>11</v>
      </c>
      <c r="F54" s="27" t="s">
        <v>12</v>
      </c>
      <c r="H54" s="27" t="s">
        <v>8</v>
      </c>
      <c r="I54" s="27" t="s">
        <v>9</v>
      </c>
      <c r="J54" s="27" t="s">
        <v>10</v>
      </c>
      <c r="K54" s="27" t="s">
        <v>11</v>
      </c>
      <c r="L54" s="27" t="s">
        <v>12</v>
      </c>
      <c r="N54" s="27" t="s">
        <v>8</v>
      </c>
      <c r="O54" s="27" t="s">
        <v>9</v>
      </c>
      <c r="P54" s="27" t="s">
        <v>10</v>
      </c>
      <c r="Q54" s="27" t="s">
        <v>11</v>
      </c>
      <c r="R54" s="27" t="s">
        <v>12</v>
      </c>
      <c r="T54" s="27" t="s">
        <v>8</v>
      </c>
      <c r="U54" s="27" t="s">
        <v>9</v>
      </c>
      <c r="V54" s="27" t="s">
        <v>10</v>
      </c>
      <c r="W54" s="27" t="s">
        <v>11</v>
      </c>
      <c r="X54" s="27" t="s">
        <v>12</v>
      </c>
    </row>
    <row r="55" spans="1:26" x14ac:dyDescent="0.45">
      <c r="A55">
        <v>2008</v>
      </c>
      <c r="B55" s="7">
        <f t="shared" ref="B55:E73" si="21">+B31</f>
        <v>49.421481305619977</v>
      </c>
      <c r="C55" s="7">
        <f t="shared" si="21"/>
        <v>49.270251533629988</v>
      </c>
      <c r="D55" s="7">
        <f t="shared" si="21"/>
        <v>20.996662148960016</v>
      </c>
      <c r="E55" s="7">
        <f t="shared" si="21"/>
        <v>44.287999999999997</v>
      </c>
      <c r="F55" s="7">
        <f>+SUM(B55:E55)</f>
        <v>163.97639498820996</v>
      </c>
      <c r="H55" s="7">
        <f t="shared" ref="H55:K73" si="22">+H31*$I$4/100</f>
        <v>31.570864902865555</v>
      </c>
      <c r="I55" s="7">
        <f t="shared" si="22"/>
        <v>37.461399669121171</v>
      </c>
      <c r="J55" s="7">
        <f t="shared" si="22"/>
        <v>12.883339812110746</v>
      </c>
      <c r="K55" s="7">
        <f t="shared" si="22"/>
        <v>66.547097800000003</v>
      </c>
      <c r="L55" s="7">
        <f>+SUM(H55:K55)</f>
        <v>148.46270218409748</v>
      </c>
      <c r="N55" s="7">
        <f t="shared" ref="N55:Q73" si="23">+N31*$O$4/100</f>
        <v>45.267422141279596</v>
      </c>
      <c r="O55" s="7">
        <f t="shared" si="23"/>
        <v>140.96636016857792</v>
      </c>
      <c r="P55" s="7">
        <f t="shared" si="23"/>
        <v>16.497416058561964</v>
      </c>
      <c r="Q55" s="7">
        <f t="shared" si="23"/>
        <v>41.921545711099995</v>
      </c>
      <c r="R55" s="7">
        <f>+SUM(N55:Q55)</f>
        <v>244.65274407951949</v>
      </c>
      <c r="T55" s="7">
        <f t="shared" ref="T55:W70" si="24">+B55+H55+N55</f>
        <v>126.25976834976512</v>
      </c>
      <c r="U55" s="7">
        <f t="shared" si="24"/>
        <v>227.69801137132907</v>
      </c>
      <c r="V55" s="7">
        <f t="shared" si="24"/>
        <v>50.377418019632728</v>
      </c>
      <c r="W55" s="7">
        <f t="shared" si="24"/>
        <v>152.75664351109998</v>
      </c>
      <c r="X55" s="7">
        <f>+SUM(T55:W55)</f>
        <v>557.09184125182696</v>
      </c>
      <c r="Z55" s="11"/>
    </row>
    <row r="56" spans="1:26" x14ac:dyDescent="0.45">
      <c r="A56">
        <v>2009</v>
      </c>
      <c r="B56" s="7">
        <f t="shared" si="21"/>
        <v>37.230967600749992</v>
      </c>
      <c r="C56" s="7">
        <f t="shared" si="21"/>
        <v>53.602985326249993</v>
      </c>
      <c r="D56" s="7">
        <f t="shared" si="21"/>
        <v>21.209083749870011</v>
      </c>
      <c r="E56" s="7">
        <f t="shared" si="21"/>
        <v>51.612000000000002</v>
      </c>
      <c r="F56" s="7">
        <f t="shared" ref="F56:F68" si="25">+SUM(B56:E56)</f>
        <v>163.65503667687</v>
      </c>
      <c r="H56" s="7">
        <f t="shared" si="22"/>
        <v>25.797291398473785</v>
      </c>
      <c r="I56" s="7">
        <f t="shared" si="22"/>
        <v>35.654718506066303</v>
      </c>
      <c r="J56" s="7">
        <f t="shared" si="22"/>
        <v>13.244595845952889</v>
      </c>
      <c r="K56" s="7">
        <f t="shared" si="22"/>
        <v>67.651983400000006</v>
      </c>
      <c r="L56" s="7">
        <f t="shared" ref="L56:L70" si="26">+SUM(H56:K56)</f>
        <v>142.34858915049298</v>
      </c>
      <c r="N56" s="7">
        <f t="shared" si="23"/>
        <v>27.047227461463827</v>
      </c>
      <c r="O56" s="7">
        <f t="shared" si="23"/>
        <v>127.93926831480243</v>
      </c>
      <c r="P56" s="7">
        <f t="shared" si="23"/>
        <v>16.710779070739683</v>
      </c>
      <c r="Q56" s="7">
        <f t="shared" si="23"/>
        <v>38.841481886000004</v>
      </c>
      <c r="R56" s="7">
        <f t="shared" ref="R56:R70" si="27">+SUM(N56:Q56)</f>
        <v>210.53875673300593</v>
      </c>
      <c r="T56" s="7">
        <f t="shared" si="24"/>
        <v>90.075486460687614</v>
      </c>
      <c r="U56" s="7">
        <f t="shared" si="24"/>
        <v>217.19697214711874</v>
      </c>
      <c r="V56" s="7">
        <f t="shared" si="24"/>
        <v>51.164458666562581</v>
      </c>
      <c r="W56" s="7">
        <f t="shared" si="24"/>
        <v>158.105465286</v>
      </c>
      <c r="X56" s="7">
        <f t="shared" ref="X56:X69" si="28">+SUM(T56:W56)</f>
        <v>516.54238256036899</v>
      </c>
      <c r="Z56" s="11"/>
    </row>
    <row r="57" spans="1:26" x14ac:dyDescent="0.45">
      <c r="A57">
        <v>2010</v>
      </c>
      <c r="B57" s="7">
        <f t="shared" si="21"/>
        <v>29.403150272519991</v>
      </c>
      <c r="C57" s="7">
        <f t="shared" si="21"/>
        <v>48.474632748740007</v>
      </c>
      <c r="D57" s="7">
        <f t="shared" si="21"/>
        <v>19.006156962199988</v>
      </c>
      <c r="E57" s="7">
        <f t="shared" si="21"/>
        <v>52.232999999999997</v>
      </c>
      <c r="F57" s="7">
        <f t="shared" si="25"/>
        <v>149.11693998345999</v>
      </c>
      <c r="H57" s="7">
        <f t="shared" si="22"/>
        <v>28.237770548701246</v>
      </c>
      <c r="I57" s="7">
        <f t="shared" si="22"/>
        <v>30.065656045303655</v>
      </c>
      <c r="J57" s="7">
        <f t="shared" si="22"/>
        <v>14.393185162178053</v>
      </c>
      <c r="K57" s="7">
        <f t="shared" si="22"/>
        <v>64.656043600000004</v>
      </c>
      <c r="L57" s="7">
        <f t="shared" si="26"/>
        <v>137.35265535618296</v>
      </c>
      <c r="N57" s="7">
        <f t="shared" si="23"/>
        <v>18.358518920200915</v>
      </c>
      <c r="O57" s="7">
        <f t="shared" si="23"/>
        <v>82.671495663198499</v>
      </c>
      <c r="P57" s="7">
        <f t="shared" si="23"/>
        <v>19.588994360221111</v>
      </c>
      <c r="Q57" s="7">
        <f t="shared" si="23"/>
        <v>42.081366098099998</v>
      </c>
      <c r="R57" s="7">
        <f t="shared" si="27"/>
        <v>162.70037504172052</v>
      </c>
      <c r="T57" s="7">
        <f t="shared" si="24"/>
        <v>75.999439741422151</v>
      </c>
      <c r="U57" s="7">
        <f t="shared" si="24"/>
        <v>161.21178445724217</v>
      </c>
      <c r="V57" s="7">
        <f t="shared" si="24"/>
        <v>52.988336484599145</v>
      </c>
      <c r="W57" s="7">
        <f t="shared" si="24"/>
        <v>158.97040969810001</v>
      </c>
      <c r="X57" s="7">
        <f t="shared" si="28"/>
        <v>449.1699703813635</v>
      </c>
      <c r="Z57" s="11"/>
    </row>
    <row r="58" spans="1:26" x14ac:dyDescent="0.45">
      <c r="A58">
        <v>2011</v>
      </c>
      <c r="B58" s="7">
        <f t="shared" si="21"/>
        <v>39.287450591260018</v>
      </c>
      <c r="C58" s="7">
        <f t="shared" si="21"/>
        <v>47.617584823999906</v>
      </c>
      <c r="D58" s="7">
        <f t="shared" si="21"/>
        <v>20.565755504529992</v>
      </c>
      <c r="E58" s="7">
        <f t="shared" si="21"/>
        <v>55.831000000000003</v>
      </c>
      <c r="F58" s="7">
        <f t="shared" si="25"/>
        <v>163.30179091978994</v>
      </c>
      <c r="H58" s="7">
        <f t="shared" si="22"/>
        <v>38.082489757732581</v>
      </c>
      <c r="I58" s="7">
        <f t="shared" si="22"/>
        <v>33.339436909843243</v>
      </c>
      <c r="J58" s="7">
        <f t="shared" si="22"/>
        <v>17.384298494903991</v>
      </c>
      <c r="K58" s="7">
        <f t="shared" si="22"/>
        <v>62.757906800000008</v>
      </c>
      <c r="L58" s="7">
        <f t="shared" si="26"/>
        <v>151.56413196247982</v>
      </c>
      <c r="N58" s="7">
        <f t="shared" si="23"/>
        <v>28.631145549724597</v>
      </c>
      <c r="O58" s="7">
        <f t="shared" si="23"/>
        <v>73.63675715314902</v>
      </c>
      <c r="P58" s="7">
        <f t="shared" si="23"/>
        <v>23.469809425431961</v>
      </c>
      <c r="Q58" s="7">
        <f t="shared" si="23"/>
        <v>46.839915946800005</v>
      </c>
      <c r="R58" s="7">
        <f t="shared" si="27"/>
        <v>172.57762807510557</v>
      </c>
      <c r="T58" s="7">
        <f t="shared" si="24"/>
        <v>106.00108589871719</v>
      </c>
      <c r="U58" s="7">
        <f t="shared" si="24"/>
        <v>154.59377888699217</v>
      </c>
      <c r="V58" s="7">
        <f t="shared" si="24"/>
        <v>61.419863424865945</v>
      </c>
      <c r="W58" s="7">
        <f t="shared" si="24"/>
        <v>165.42882274680002</v>
      </c>
      <c r="X58" s="7">
        <f t="shared" si="28"/>
        <v>487.44355095737535</v>
      </c>
      <c r="Z58" s="11"/>
    </row>
    <row r="59" spans="1:26" x14ac:dyDescent="0.45">
      <c r="A59">
        <v>2012</v>
      </c>
      <c r="B59" s="7">
        <f t="shared" si="21"/>
        <v>50.281702238599976</v>
      </c>
      <c r="C59" s="7">
        <f t="shared" si="21"/>
        <v>51.403078455590013</v>
      </c>
      <c r="D59" s="7">
        <f t="shared" si="21"/>
        <v>19.591274093520038</v>
      </c>
      <c r="E59" s="7">
        <f t="shared" si="21"/>
        <v>50.516278</v>
      </c>
      <c r="F59" s="7">
        <f t="shared" si="25"/>
        <v>171.79233278771002</v>
      </c>
      <c r="H59" s="7">
        <f t="shared" si="22"/>
        <v>44.011733885137282</v>
      </c>
      <c r="I59" s="7">
        <f t="shared" si="22"/>
        <v>43.595464675258299</v>
      </c>
      <c r="J59" s="7">
        <f t="shared" si="22"/>
        <v>17.171189462866103</v>
      </c>
      <c r="K59" s="7">
        <f t="shared" si="22"/>
        <v>72.187882800000011</v>
      </c>
      <c r="L59" s="7">
        <f t="shared" si="26"/>
        <v>176.96627082326168</v>
      </c>
      <c r="N59" s="7">
        <f t="shared" si="23"/>
        <v>34.086199868297989</v>
      </c>
      <c r="O59" s="7">
        <f t="shared" si="23"/>
        <v>75.260442024787196</v>
      </c>
      <c r="P59" s="7">
        <f t="shared" si="23"/>
        <v>25.438139417840993</v>
      </c>
      <c r="Q59" s="7">
        <f t="shared" si="23"/>
        <v>54.429467892899993</v>
      </c>
      <c r="R59" s="7">
        <f t="shared" si="27"/>
        <v>189.21424920382617</v>
      </c>
      <c r="T59" s="7">
        <f t="shared" si="24"/>
        <v>128.37963599203525</v>
      </c>
      <c r="U59" s="7">
        <f t="shared" si="24"/>
        <v>170.25898515563551</v>
      </c>
      <c r="V59" s="7">
        <f t="shared" si="24"/>
        <v>62.200602974227131</v>
      </c>
      <c r="W59" s="7">
        <f t="shared" si="24"/>
        <v>177.1336286929</v>
      </c>
      <c r="X59" s="7">
        <f t="shared" si="28"/>
        <v>537.97285281479787</v>
      </c>
      <c r="Z59" s="11"/>
    </row>
    <row r="60" spans="1:26" x14ac:dyDescent="0.45">
      <c r="A60">
        <v>2013</v>
      </c>
      <c r="B60" s="7">
        <f t="shared" si="21"/>
        <v>56.475236868840014</v>
      </c>
      <c r="C60" s="7">
        <f t="shared" si="21"/>
        <v>49.898170306509947</v>
      </c>
      <c r="D60" s="7">
        <f t="shared" si="21"/>
        <v>20.524823590399986</v>
      </c>
      <c r="E60" s="7">
        <f t="shared" si="21"/>
        <v>54.692239999999998</v>
      </c>
      <c r="F60" s="7">
        <f t="shared" si="25"/>
        <v>181.59047076574996</v>
      </c>
      <c r="H60" s="7">
        <f t="shared" si="22"/>
        <v>47.388801611892816</v>
      </c>
      <c r="I60" s="7">
        <f t="shared" si="22"/>
        <v>43.157294174659619</v>
      </c>
      <c r="J60" s="7">
        <f t="shared" si="22"/>
        <v>17.380266973311574</v>
      </c>
      <c r="K60" s="7">
        <f t="shared" si="22"/>
        <v>70.155176600000004</v>
      </c>
      <c r="L60" s="7">
        <f t="shared" si="26"/>
        <v>178.081539359864</v>
      </c>
      <c r="N60" s="7">
        <f t="shared" si="23"/>
        <v>26.915463498766439</v>
      </c>
      <c r="O60" s="7">
        <f t="shared" si="23"/>
        <v>72.214709880944469</v>
      </c>
      <c r="P60" s="7">
        <f t="shared" si="23"/>
        <v>27.859725942131252</v>
      </c>
      <c r="Q60" s="7">
        <f t="shared" si="23"/>
        <v>58.705375785999998</v>
      </c>
      <c r="R60" s="7">
        <f t="shared" si="27"/>
        <v>185.69527510784215</v>
      </c>
      <c r="T60" s="7">
        <f t="shared" si="24"/>
        <v>130.77950197949926</v>
      </c>
      <c r="U60" s="7">
        <f>+C60+I60+O60</f>
        <v>165.27017436211403</v>
      </c>
      <c r="V60" s="7">
        <f t="shared" si="24"/>
        <v>65.764816505842816</v>
      </c>
      <c r="W60" s="7">
        <f t="shared" si="24"/>
        <v>183.55279238599999</v>
      </c>
      <c r="X60" s="7">
        <f t="shared" si="28"/>
        <v>545.36728523345607</v>
      </c>
      <c r="Z60" s="11"/>
    </row>
    <row r="61" spans="1:26" x14ac:dyDescent="0.45">
      <c r="A61">
        <v>2014</v>
      </c>
      <c r="B61" s="7">
        <f t="shared" si="21"/>
        <v>60.10669150338002</v>
      </c>
      <c r="C61" s="7">
        <f t="shared" si="21"/>
        <v>47.689869048479999</v>
      </c>
      <c r="D61" s="7">
        <f t="shared" si="21"/>
        <v>22.960913225429994</v>
      </c>
      <c r="E61" s="7">
        <f t="shared" si="21"/>
        <v>65.111913000000001</v>
      </c>
      <c r="F61" s="7">
        <f t="shared" si="25"/>
        <v>195.86938677729</v>
      </c>
      <c r="H61" s="7">
        <f t="shared" si="22"/>
        <v>57.252465644094329</v>
      </c>
      <c r="I61" s="7">
        <f t="shared" si="22"/>
        <v>40.145720521866991</v>
      </c>
      <c r="J61" s="7">
        <f t="shared" si="22"/>
        <v>21.540816131141582</v>
      </c>
      <c r="K61" s="7">
        <f t="shared" si="22"/>
        <v>76.962566999999993</v>
      </c>
      <c r="L61" s="7">
        <f t="shared" si="26"/>
        <v>195.9015692971029</v>
      </c>
      <c r="N61" s="7">
        <f t="shared" si="23"/>
        <v>23.42361377588017</v>
      </c>
      <c r="O61" s="7">
        <f t="shared" si="23"/>
        <v>71.449511651701656</v>
      </c>
      <c r="P61" s="7">
        <f t="shared" si="23"/>
        <v>30.629226321992061</v>
      </c>
      <c r="Q61" s="7">
        <f t="shared" si="23"/>
        <v>53.251179423199993</v>
      </c>
      <c r="R61" s="7">
        <f t="shared" si="27"/>
        <v>178.75353117277388</v>
      </c>
      <c r="T61" s="7">
        <f t="shared" si="24"/>
        <v>140.78277092335452</v>
      </c>
      <c r="U61" s="7">
        <f t="shared" si="24"/>
        <v>159.28510122204864</v>
      </c>
      <c r="V61" s="7">
        <f t="shared" si="24"/>
        <v>75.130955678563637</v>
      </c>
      <c r="W61" s="7">
        <f t="shared" si="24"/>
        <v>195.32565942319999</v>
      </c>
      <c r="X61" s="7">
        <f t="shared" si="28"/>
        <v>570.5244872471668</v>
      </c>
      <c r="Z61" s="11"/>
    </row>
    <row r="62" spans="1:26" x14ac:dyDescent="0.45">
      <c r="A62">
        <v>2015</v>
      </c>
      <c r="B62" s="7">
        <f t="shared" si="21"/>
        <v>56.182640501429987</v>
      </c>
      <c r="C62" s="7">
        <f t="shared" si="21"/>
        <v>48.373248313810002</v>
      </c>
      <c r="D62" s="7">
        <f t="shared" si="21"/>
        <v>26.994161465299985</v>
      </c>
      <c r="E62" s="7">
        <f t="shared" si="21"/>
        <v>72.029792</v>
      </c>
      <c r="F62" s="7">
        <f t="shared" si="25"/>
        <v>203.57984228053999</v>
      </c>
      <c r="H62" s="7">
        <f t="shared" si="22"/>
        <v>73.841453017361403</v>
      </c>
      <c r="I62" s="7">
        <f t="shared" si="22"/>
        <v>40.607948625942377</v>
      </c>
      <c r="J62" s="7">
        <f t="shared" si="22"/>
        <v>27.688462350743539</v>
      </c>
      <c r="K62" s="7">
        <f t="shared" si="22"/>
        <v>77.244859200000008</v>
      </c>
      <c r="L62" s="7">
        <f t="shared" si="26"/>
        <v>219.38272319404734</v>
      </c>
      <c r="N62" s="7">
        <f t="shared" si="23"/>
        <v>33.470026523357618</v>
      </c>
      <c r="O62" s="7">
        <f t="shared" si="23"/>
        <v>72.444819893514264</v>
      </c>
      <c r="P62" s="7">
        <f t="shared" si="23"/>
        <v>26.891503120683193</v>
      </c>
      <c r="Q62" s="7">
        <f t="shared" si="23"/>
        <v>63.368903513607982</v>
      </c>
      <c r="R62" s="7">
        <f t="shared" si="27"/>
        <v>196.17525305116305</v>
      </c>
      <c r="T62" s="7">
        <f t="shared" si="24"/>
        <v>163.49412004214901</v>
      </c>
      <c r="U62" s="7">
        <f t="shared" si="24"/>
        <v>161.42601683326666</v>
      </c>
      <c r="V62" s="7">
        <f t="shared" si="24"/>
        <v>81.574126936726714</v>
      </c>
      <c r="W62" s="7">
        <f t="shared" si="24"/>
        <v>212.64355471360798</v>
      </c>
      <c r="X62" s="7">
        <f t="shared" si="28"/>
        <v>619.13781852575039</v>
      </c>
      <c r="Z62" s="11"/>
    </row>
    <row r="63" spans="1:26" x14ac:dyDescent="0.45">
      <c r="A63">
        <v>2016</v>
      </c>
      <c r="B63" s="7">
        <f t="shared" si="21"/>
        <v>63.311352805609928</v>
      </c>
      <c r="C63" s="7">
        <f t="shared" si="21"/>
        <v>50.808375849109979</v>
      </c>
      <c r="D63" s="7">
        <f t="shared" si="21"/>
        <v>29.277357241369991</v>
      </c>
      <c r="E63" s="7">
        <f t="shared" si="21"/>
        <v>74.068489999999997</v>
      </c>
      <c r="F63" s="7">
        <f t="shared" si="25"/>
        <v>217.46557589608989</v>
      </c>
      <c r="H63" s="7">
        <f t="shared" si="22"/>
        <v>101.37271374783437</v>
      </c>
      <c r="I63" s="7">
        <f t="shared" si="22"/>
        <v>44.583963848218829</v>
      </c>
      <c r="J63" s="7">
        <f t="shared" si="22"/>
        <v>30.435861895975233</v>
      </c>
      <c r="K63" s="7">
        <f t="shared" si="22"/>
        <v>75.789890800000009</v>
      </c>
      <c r="L63" s="7">
        <f t="shared" si="26"/>
        <v>252.18243029202841</v>
      </c>
      <c r="N63" s="7">
        <f t="shared" si="23"/>
        <v>48.778118460907429</v>
      </c>
      <c r="O63" s="7">
        <f t="shared" si="23"/>
        <v>73.95509880156294</v>
      </c>
      <c r="P63" s="7">
        <f t="shared" si="23"/>
        <v>24.742825668675533</v>
      </c>
      <c r="Q63" s="7">
        <f t="shared" si="23"/>
        <v>67.455041168401181</v>
      </c>
      <c r="R63" s="7">
        <f t="shared" si="27"/>
        <v>214.93108409954706</v>
      </c>
      <c r="T63" s="7">
        <f t="shared" si="24"/>
        <v>213.46218501435172</v>
      </c>
      <c r="U63" s="7">
        <f t="shared" si="24"/>
        <v>169.34743849889173</v>
      </c>
      <c r="V63" s="7">
        <f t="shared" si="24"/>
        <v>84.456044806020756</v>
      </c>
      <c r="W63" s="7">
        <f t="shared" si="24"/>
        <v>217.3134219684012</v>
      </c>
      <c r="X63" s="7">
        <f t="shared" si="28"/>
        <v>684.57909028766539</v>
      </c>
      <c r="Z63" s="11"/>
    </row>
    <row r="64" spans="1:26" x14ac:dyDescent="0.45">
      <c r="A64">
        <v>2017</v>
      </c>
      <c r="B64" s="7">
        <f t="shared" si="21"/>
        <v>77.986002612140169</v>
      </c>
      <c r="C64" s="7">
        <f t="shared" si="21"/>
        <v>53.712046477389883</v>
      </c>
      <c r="D64" s="7">
        <f t="shared" si="21"/>
        <v>27.601382115279979</v>
      </c>
      <c r="E64" s="7">
        <f t="shared" si="21"/>
        <v>77.4388632</v>
      </c>
      <c r="F64" s="7">
        <f t="shared" si="25"/>
        <v>236.73829440481006</v>
      </c>
      <c r="H64" s="7">
        <f t="shared" si="22"/>
        <v>130.38926503995617</v>
      </c>
      <c r="I64" s="7">
        <f t="shared" si="22"/>
        <v>54.459305340269729</v>
      </c>
      <c r="J64" s="7">
        <f t="shared" si="22"/>
        <v>36.0274171529745</v>
      </c>
      <c r="K64" s="7">
        <f t="shared" si="22"/>
        <v>78.11905440000001</v>
      </c>
      <c r="L64" s="7">
        <f t="shared" si="26"/>
        <v>298.99504193320041</v>
      </c>
      <c r="N64" s="7">
        <f t="shared" si="23"/>
        <v>65.157262172241957</v>
      </c>
      <c r="O64" s="7">
        <f t="shared" si="23"/>
        <v>80.326699484725793</v>
      </c>
      <c r="P64" s="7">
        <f t="shared" si="23"/>
        <v>24.603392516946069</v>
      </c>
      <c r="Q64" s="7">
        <f t="shared" si="23"/>
        <v>62.05863787492909</v>
      </c>
      <c r="R64" s="7">
        <f t="shared" si="27"/>
        <v>232.14599204884291</v>
      </c>
      <c r="T64" s="7">
        <f t="shared" si="24"/>
        <v>273.53252982433833</v>
      </c>
      <c r="U64" s="7">
        <f t="shared" si="24"/>
        <v>188.49805130238542</v>
      </c>
      <c r="V64" s="7">
        <f t="shared" si="24"/>
        <v>88.232191785200556</v>
      </c>
      <c r="W64" s="7">
        <f t="shared" si="24"/>
        <v>217.6165554749291</v>
      </c>
      <c r="X64" s="7">
        <f t="shared" si="28"/>
        <v>767.87932838685344</v>
      </c>
      <c r="Z64" s="11"/>
    </row>
    <row r="65" spans="1:26" x14ac:dyDescent="0.45">
      <c r="A65">
        <v>2018</v>
      </c>
      <c r="B65" s="7">
        <f t="shared" si="21"/>
        <v>80.317739844509887</v>
      </c>
      <c r="C65" s="7">
        <f t="shared" si="21"/>
        <v>55.252786660269926</v>
      </c>
      <c r="D65" s="7">
        <f t="shared" si="21"/>
        <v>28.16281104845001</v>
      </c>
      <c r="E65" s="7">
        <f t="shared" si="21"/>
        <v>85.120597136000001</v>
      </c>
      <c r="F65" s="7">
        <f t="shared" si="25"/>
        <v>248.85393468922985</v>
      </c>
      <c r="H65" s="7">
        <f t="shared" si="22"/>
        <v>130.28734287412337</v>
      </c>
      <c r="I65" s="7">
        <f t="shared" si="22"/>
        <v>55.852405914810021</v>
      </c>
      <c r="J65" s="7">
        <f t="shared" si="22"/>
        <v>41.49477306396421</v>
      </c>
      <c r="K65" s="7">
        <f t="shared" si="22"/>
        <v>85.877536800000016</v>
      </c>
      <c r="L65" s="7">
        <f t="shared" si="26"/>
        <v>313.51205865289762</v>
      </c>
      <c r="N65" s="7">
        <f t="shared" si="23"/>
        <v>72.94407136734381</v>
      </c>
      <c r="O65" s="7">
        <f t="shared" si="23"/>
        <v>75.944976000131362</v>
      </c>
      <c r="P65" s="7">
        <f t="shared" si="23"/>
        <v>24.862235986898089</v>
      </c>
      <c r="Q65" s="7">
        <f t="shared" si="23"/>
        <v>65.161569768675548</v>
      </c>
      <c r="R65" s="7">
        <f t="shared" si="27"/>
        <v>238.91285312304882</v>
      </c>
      <c r="T65" s="7">
        <f t="shared" si="24"/>
        <v>283.54915408597708</v>
      </c>
      <c r="U65" s="7">
        <f t="shared" si="24"/>
        <v>187.0501685752113</v>
      </c>
      <c r="V65" s="7">
        <f t="shared" si="24"/>
        <v>94.519820099312298</v>
      </c>
      <c r="W65" s="7">
        <f t="shared" si="24"/>
        <v>236.15970370467556</v>
      </c>
      <c r="X65" s="7">
        <f t="shared" si="28"/>
        <v>801.27884646517623</v>
      </c>
      <c r="Z65" s="11"/>
    </row>
    <row r="66" spans="1:26" x14ac:dyDescent="0.45">
      <c r="A66">
        <v>2019</v>
      </c>
      <c r="B66" s="7">
        <f t="shared" si="21"/>
        <v>76.121946031610022</v>
      </c>
      <c r="C66" s="7">
        <f t="shared" si="21"/>
        <v>56.515853963719984</v>
      </c>
      <c r="D66" s="7">
        <f t="shared" si="21"/>
        <v>32.316313856049995</v>
      </c>
      <c r="E66" s="7">
        <f t="shared" si="21"/>
        <v>93.328265243200008</v>
      </c>
      <c r="F66" s="7">
        <f t="shared" si="25"/>
        <v>258.28237909457999</v>
      </c>
      <c r="G66" s="11"/>
      <c r="H66" s="7">
        <f t="shared" si="22"/>
        <v>112.56371378138849</v>
      </c>
      <c r="I66" s="7">
        <f t="shared" si="22"/>
        <v>63.803294704465259</v>
      </c>
      <c r="J66" s="7">
        <f t="shared" si="22"/>
        <v>45.094564226019095</v>
      </c>
      <c r="K66" s="7">
        <f t="shared" si="22"/>
        <v>99.358760000000004</v>
      </c>
      <c r="L66" s="7">
        <f t="shared" si="26"/>
        <v>320.82033271187282</v>
      </c>
      <c r="N66" s="7">
        <f t="shared" si="23"/>
        <v>88.939309600379787</v>
      </c>
      <c r="O66" s="7">
        <f t="shared" si="23"/>
        <v>76.675917840203823</v>
      </c>
      <c r="P66" s="7">
        <f t="shared" si="23"/>
        <v>23.850305444929273</v>
      </c>
      <c r="Q66" s="7">
        <f t="shared" si="23"/>
        <v>65.161569768675548</v>
      </c>
      <c r="R66" s="7">
        <f t="shared" si="27"/>
        <v>254.62710265418843</v>
      </c>
      <c r="T66" s="7">
        <f t="shared" si="24"/>
        <v>277.62496941337827</v>
      </c>
      <c r="U66" s="7">
        <f t="shared" si="24"/>
        <v>196.99506650838907</v>
      </c>
      <c r="V66" s="7">
        <f t="shared" si="24"/>
        <v>101.26118352699837</v>
      </c>
      <c r="W66" s="7">
        <f t="shared" si="24"/>
        <v>257.84859501187555</v>
      </c>
      <c r="X66" s="7">
        <f t="shared" si="28"/>
        <v>833.72981446064125</v>
      </c>
      <c r="Z66" s="11"/>
    </row>
    <row r="67" spans="1:26" x14ac:dyDescent="0.45">
      <c r="A67">
        <v>2020</v>
      </c>
      <c r="B67" s="7">
        <f t="shared" si="21"/>
        <v>72.761868198650092</v>
      </c>
      <c r="C67" s="7">
        <f t="shared" si="21"/>
        <v>53.942025207659945</v>
      </c>
      <c r="D67" s="7">
        <f t="shared" si="21"/>
        <v>36.789674018940026</v>
      </c>
      <c r="E67" s="7">
        <f t="shared" si="21"/>
        <v>93.508216347627993</v>
      </c>
      <c r="F67" s="7">
        <f t="shared" si="25"/>
        <v>257.00178377287807</v>
      </c>
      <c r="G67" s="11"/>
      <c r="H67" s="7">
        <f t="shared" si="22"/>
        <v>107.70845860073332</v>
      </c>
      <c r="I67" s="7">
        <f t="shared" si="22"/>
        <v>69.133041339120254</v>
      </c>
      <c r="J67" s="7">
        <f t="shared" si="22"/>
        <v>46.535089468066772</v>
      </c>
      <c r="K67" s="7">
        <f t="shared" si="22"/>
        <v>115.75599080000002</v>
      </c>
      <c r="L67" s="7">
        <f t="shared" si="26"/>
        <v>339.13258020792034</v>
      </c>
      <c r="N67" s="7">
        <f t="shared" si="23"/>
        <v>95.739230317558281</v>
      </c>
      <c r="O67" s="7">
        <f t="shared" si="23"/>
        <v>76.594698571583081</v>
      </c>
      <c r="P67" s="7">
        <f t="shared" si="23"/>
        <v>23.364117665179666</v>
      </c>
      <c r="Q67" s="7">
        <f t="shared" si="23"/>
        <v>72.329342443229862</v>
      </c>
      <c r="R67" s="7">
        <f t="shared" si="27"/>
        <v>268.02738899755087</v>
      </c>
      <c r="T67" s="7">
        <f t="shared" si="24"/>
        <v>276.20955711694171</v>
      </c>
      <c r="U67" s="7">
        <f t="shared" si="24"/>
        <v>199.66976511836327</v>
      </c>
      <c r="V67" s="7">
        <f t="shared" si="24"/>
        <v>106.68888115218647</v>
      </c>
      <c r="W67" s="7">
        <f t="shared" si="24"/>
        <v>281.59354959085789</v>
      </c>
      <c r="X67" s="7">
        <f t="shared" si="28"/>
        <v>864.16175297834934</v>
      </c>
      <c r="Z67" s="11"/>
    </row>
    <row r="68" spans="1:26" x14ac:dyDescent="0.45">
      <c r="A68">
        <v>2021</v>
      </c>
      <c r="B68" s="7">
        <f t="shared" si="21"/>
        <v>74.299822375350033</v>
      </c>
      <c r="C68" s="7">
        <f t="shared" si="21"/>
        <v>56.859894878840102</v>
      </c>
      <c r="D68" s="7">
        <f t="shared" si="21"/>
        <v>36.508383319979998</v>
      </c>
      <c r="E68" s="7">
        <f t="shared" si="21"/>
        <v>98.835974480570243</v>
      </c>
      <c r="F68" s="7">
        <f t="shared" si="25"/>
        <v>266.50407505474038</v>
      </c>
      <c r="G68" s="11"/>
      <c r="H68" s="7">
        <f t="shared" si="22"/>
        <v>125.62040823801937</v>
      </c>
      <c r="I68" s="7">
        <f t="shared" si="22"/>
        <v>70.406673407207805</v>
      </c>
      <c r="J68" s="7">
        <f t="shared" si="22"/>
        <v>49.341710400357606</v>
      </c>
      <c r="K68" s="7">
        <f t="shared" si="22"/>
        <v>111.22110320000002</v>
      </c>
      <c r="L68" s="7">
        <f t="shared" si="26"/>
        <v>356.58989524558478</v>
      </c>
      <c r="N68" s="7">
        <f t="shared" si="23"/>
        <v>94.783161486409242</v>
      </c>
      <c r="O68" s="7">
        <f t="shared" si="23"/>
        <v>92.468823951545176</v>
      </c>
      <c r="P68" s="7">
        <f t="shared" si="23"/>
        <v>23.879351531775445</v>
      </c>
      <c r="Q68" s="7">
        <f t="shared" si="23"/>
        <v>87.518504356308128</v>
      </c>
      <c r="R68" s="7">
        <f t="shared" si="27"/>
        <v>298.64984132603803</v>
      </c>
      <c r="T68" s="7">
        <f>+B68+H68+N68</f>
        <v>294.70339209977863</v>
      </c>
      <c r="U68" s="7">
        <f t="shared" si="24"/>
        <v>219.73539223759309</v>
      </c>
      <c r="V68" s="7">
        <f t="shared" si="24"/>
        <v>109.72944525211305</v>
      </c>
      <c r="W68" s="7">
        <f t="shared" si="24"/>
        <v>297.57558203687842</v>
      </c>
      <c r="X68" s="7">
        <f t="shared" si="28"/>
        <v>921.74381162636314</v>
      </c>
      <c r="Z68" s="11"/>
    </row>
    <row r="69" spans="1:26" x14ac:dyDescent="0.45">
      <c r="A69">
        <v>2022</v>
      </c>
      <c r="B69" s="7">
        <f t="shared" si="21"/>
        <v>82.312931549950079</v>
      </c>
      <c r="C69" s="7">
        <f t="shared" si="21"/>
        <v>68.205944093240007</v>
      </c>
      <c r="D69" s="7">
        <f t="shared" si="21"/>
        <v>32.700996859420002</v>
      </c>
      <c r="E69" s="7">
        <f t="shared" si="21"/>
        <v>113.94870937837224</v>
      </c>
      <c r="F69" s="7">
        <f>+SUM(B69:E69)</f>
        <v>297.16858188098234</v>
      </c>
      <c r="G69" s="11"/>
      <c r="H69" s="7">
        <f t="shared" si="22"/>
        <v>158.47911113589566</v>
      </c>
      <c r="I69" s="7">
        <f t="shared" si="22"/>
        <v>93.213003416590695</v>
      </c>
      <c r="J69" s="7">
        <f t="shared" si="22"/>
        <v>50.853052368054229</v>
      </c>
      <c r="K69" s="7">
        <f t="shared" si="22"/>
        <v>134.76164200000002</v>
      </c>
      <c r="L69" s="7">
        <f t="shared" si="26"/>
        <v>437.30680892054067</v>
      </c>
      <c r="N69" s="7">
        <f t="shared" si="23"/>
        <v>104.70693695724933</v>
      </c>
      <c r="O69" s="7">
        <f t="shared" si="23"/>
        <v>111.84444044281346</v>
      </c>
      <c r="P69" s="7">
        <f t="shared" si="23"/>
        <v>22.899934910657748</v>
      </c>
      <c r="Q69" s="7">
        <f t="shared" si="23"/>
        <v>97.145539835502035</v>
      </c>
      <c r="R69" s="7">
        <f t="shared" si="27"/>
        <v>336.59685214622255</v>
      </c>
      <c r="T69" s="7">
        <f t="shared" si="24"/>
        <v>345.49897964309503</v>
      </c>
      <c r="U69" s="7">
        <f t="shared" si="24"/>
        <v>273.26338795264417</v>
      </c>
      <c r="V69" s="7">
        <f t="shared" si="24"/>
        <v>106.45398413813197</v>
      </c>
      <c r="W69" s="7">
        <f t="shared" si="24"/>
        <v>345.85589121387432</v>
      </c>
      <c r="X69" s="7">
        <f t="shared" si="28"/>
        <v>1071.0722429477455</v>
      </c>
      <c r="Z69" s="11"/>
    </row>
    <row r="70" spans="1:26" s="1" customFormat="1" ht="14.1" x14ac:dyDescent="0.5">
      <c r="A70" s="10">
        <v>2023</v>
      </c>
      <c r="B70" s="9">
        <f t="shared" si="21"/>
        <v>83.767693787720091</v>
      </c>
      <c r="C70" s="9">
        <f t="shared" si="21"/>
        <v>75.409271279720045</v>
      </c>
      <c r="D70" s="9">
        <f t="shared" si="21"/>
        <v>32.62429268967</v>
      </c>
      <c r="E70" s="9">
        <f t="shared" si="21"/>
        <v>114.519841054683</v>
      </c>
      <c r="F70" s="9">
        <f>+SUM(B70:E70)</f>
        <v>306.32109881179315</v>
      </c>
      <c r="G70" s="11"/>
      <c r="H70" s="9">
        <f t="shared" si="22"/>
        <v>125.68277090007335</v>
      </c>
      <c r="I70" s="9">
        <f t="shared" si="22"/>
        <v>99.776990044930059</v>
      </c>
      <c r="J70" s="9">
        <f t="shared" si="22"/>
        <v>42.75226308739051</v>
      </c>
      <c r="K70" s="9">
        <f t="shared" si="22"/>
        <v>146.67255160000002</v>
      </c>
      <c r="L70" s="9">
        <f t="shared" si="26"/>
        <v>414.88457563239393</v>
      </c>
      <c r="N70" s="9">
        <f t="shared" si="23"/>
        <v>84.338215422549268</v>
      </c>
      <c r="O70" s="9">
        <f t="shared" si="23"/>
        <v>101.33140984465894</v>
      </c>
      <c r="P70" s="9">
        <f t="shared" si="23"/>
        <v>22.50805702231084</v>
      </c>
      <c r="Q70" s="9">
        <f t="shared" si="23"/>
        <v>106.86009381905224</v>
      </c>
      <c r="R70" s="9">
        <f t="shared" si="27"/>
        <v>315.03777610857128</v>
      </c>
      <c r="T70" s="9">
        <f t="shared" si="24"/>
        <v>293.78868011034274</v>
      </c>
      <c r="U70" s="9">
        <f t="shared" si="24"/>
        <v>276.51767116930904</v>
      </c>
      <c r="V70" s="9">
        <f t="shared" si="24"/>
        <v>97.88461279937134</v>
      </c>
      <c r="W70" s="9">
        <f t="shared" si="24"/>
        <v>368.05248647373526</v>
      </c>
      <c r="X70" s="9">
        <f t="shared" ref="X70" si="29">+SUM(T70:W70)</f>
        <v>1036.2434505527585</v>
      </c>
      <c r="Z70" s="11"/>
    </row>
    <row r="71" spans="1:26" x14ac:dyDescent="0.45">
      <c r="A71" s="16">
        <v>2024</v>
      </c>
      <c r="B71" s="17">
        <f t="shared" si="21"/>
        <v>67.223206626230009</v>
      </c>
      <c r="C71" s="17">
        <f t="shared" si="21"/>
        <v>65.367440733919949</v>
      </c>
      <c r="D71" s="17">
        <f t="shared" si="21"/>
        <v>31.767021901109985</v>
      </c>
      <c r="E71" s="18">
        <f t="shared" si="21"/>
        <v>120.10505537541027</v>
      </c>
      <c r="F71" s="17">
        <f>+SUM(B71:E71)</f>
        <v>284.4627246366702</v>
      </c>
      <c r="G71" s="11"/>
      <c r="H71" s="17">
        <f t="shared" si="22"/>
        <v>70.9512195057643</v>
      </c>
      <c r="I71" s="17">
        <f t="shared" si="22"/>
        <v>91.48418899072567</v>
      </c>
      <c r="J71" s="17">
        <f t="shared" si="22"/>
        <v>39.315977971126713</v>
      </c>
      <c r="K71" s="18">
        <f t="shared" si="22"/>
        <v>149.06827059456</v>
      </c>
      <c r="L71" s="17">
        <f t="shared" ref="L71" si="30">+SUM(H71:K71)</f>
        <v>350.8196570621767</v>
      </c>
      <c r="N71" s="17">
        <f t="shared" si="23"/>
        <v>55.871357422177283</v>
      </c>
      <c r="O71" s="17">
        <f t="shared" si="23"/>
        <v>76.65274318688563</v>
      </c>
      <c r="P71" s="17">
        <f t="shared" si="23"/>
        <v>16.417548602665178</v>
      </c>
      <c r="Q71" s="18">
        <f t="shared" si="23"/>
        <v>111.13449757181432</v>
      </c>
      <c r="R71" s="17">
        <f t="shared" ref="R71" si="31">+SUM(N71:Q71)</f>
        <v>260.07614678354241</v>
      </c>
      <c r="T71" s="17">
        <f t="shared" ref="T71" si="32">+B71+H71+N71</f>
        <v>194.04578355417161</v>
      </c>
      <c r="U71" s="17">
        <f t="shared" ref="U71" si="33">+C71+I71+O71</f>
        <v>233.50437291153125</v>
      </c>
      <c r="V71" s="17">
        <f t="shared" ref="V71" si="34">+D71+J71+P71</f>
        <v>87.500548474901876</v>
      </c>
      <c r="W71" s="18">
        <f t="shared" ref="W71" si="35">+E71+K71+Q71</f>
        <v>380.30782354178461</v>
      </c>
      <c r="X71" s="17">
        <f t="shared" ref="X71" si="36">+SUM(T71:W71)</f>
        <v>895.35852848238937</v>
      </c>
      <c r="Z71" s="11"/>
    </row>
    <row r="72" spans="1:26" x14ac:dyDescent="0.45">
      <c r="A72" s="16">
        <v>2025</v>
      </c>
      <c r="B72" s="17">
        <f t="shared" si="21"/>
        <v>64.984667601739986</v>
      </c>
      <c r="C72" s="17">
        <f t="shared" si="21"/>
        <v>58.061860079070023</v>
      </c>
      <c r="D72" s="17">
        <f t="shared" si="21"/>
        <v>29.97828171484996</v>
      </c>
      <c r="E72" s="18">
        <f t="shared" si="21"/>
        <v>120.80595408263392</v>
      </c>
      <c r="F72" s="17">
        <f>+SUM(B72:E72)</f>
        <v>273.83076347829387</v>
      </c>
      <c r="G72" s="11"/>
      <c r="H72" s="17">
        <f t="shared" si="22"/>
        <v>88.466005685074137</v>
      </c>
      <c r="I72" s="17">
        <f t="shared" si="22"/>
        <v>78.741017490282005</v>
      </c>
      <c r="J72" s="17">
        <f t="shared" si="22"/>
        <v>39.004443638237802</v>
      </c>
      <c r="K72" s="18">
        <f t="shared" si="22"/>
        <v>157.25681551208771</v>
      </c>
      <c r="L72" s="17">
        <f t="shared" ref="L72" si="37">+SUM(H72:K72)</f>
        <v>363.46828232568168</v>
      </c>
      <c r="N72" s="17">
        <f t="shared" si="23"/>
        <v>59.364808731061167</v>
      </c>
      <c r="O72" s="17">
        <f t="shared" si="23"/>
        <v>71.620569758348367</v>
      </c>
      <c r="P72" s="17">
        <f t="shared" si="23"/>
        <v>14.513481597874597</v>
      </c>
      <c r="Q72" s="18">
        <f t="shared" si="23"/>
        <v>122.24794732899576</v>
      </c>
      <c r="R72" s="17">
        <f t="shared" ref="R72" si="38">+SUM(N72:Q72)</f>
        <v>267.74680741627992</v>
      </c>
      <c r="T72" s="17">
        <f t="shared" ref="T72" si="39">+B72+H72+N72</f>
        <v>212.8154820178753</v>
      </c>
      <c r="U72" s="17">
        <f t="shared" ref="U72" si="40">+C72+I72+O72</f>
        <v>208.42344732770039</v>
      </c>
      <c r="V72" s="17">
        <f t="shared" ref="V72" si="41">+D72+J72+P72</f>
        <v>83.49620695096236</v>
      </c>
      <c r="W72" s="18">
        <f t="shared" ref="W72" si="42">+E72+K72+Q72</f>
        <v>400.31071692371745</v>
      </c>
      <c r="X72" s="17">
        <f t="shared" ref="X72" si="43">+SUM(T72:W72)</f>
        <v>905.04585322025548</v>
      </c>
      <c r="Z72" s="11"/>
    </row>
    <row r="73" spans="1:26" x14ac:dyDescent="0.45">
      <c r="A73" s="16">
        <v>2026</v>
      </c>
      <c r="B73" s="17">
        <f t="shared" si="21"/>
        <v>71.582608695209942</v>
      </c>
      <c r="C73" s="17">
        <f t="shared" si="21"/>
        <v>58.211170464050007</v>
      </c>
      <c r="D73" s="17">
        <f t="shared" si="21"/>
        <v>34.272613581379979</v>
      </c>
      <c r="E73" s="18">
        <f t="shared" si="21"/>
        <v>125.5216685093779</v>
      </c>
      <c r="F73" s="17">
        <f>+SUM(B73:E73)</f>
        <v>289.5880612500178</v>
      </c>
      <c r="G73" s="11"/>
      <c r="H73" s="17">
        <f t="shared" si="22"/>
        <v>111.10504698358365</v>
      </c>
      <c r="I73" s="17">
        <f t="shared" si="22"/>
        <v>72.102810149229811</v>
      </c>
      <c r="J73" s="17">
        <f t="shared" si="22"/>
        <v>39.490343978518865</v>
      </c>
      <c r="K73" s="18">
        <f t="shared" si="22"/>
        <v>165.96073935515159</v>
      </c>
      <c r="L73" s="17">
        <f t="shared" ref="L73" si="44">+SUM(H73:K73)</f>
        <v>388.6589404664839</v>
      </c>
      <c r="N73" s="17">
        <f t="shared" si="23"/>
        <v>68.702329974786323</v>
      </c>
      <c r="O73" s="17">
        <f t="shared" si="23"/>
        <v>78.883708369299598</v>
      </c>
      <c r="P73" s="17">
        <f t="shared" si="23"/>
        <v>17.139074558143943</v>
      </c>
      <c r="Q73" s="18">
        <f t="shared" si="23"/>
        <v>124.69290627557569</v>
      </c>
      <c r="R73" s="17">
        <f t="shared" ref="R73" si="45">+SUM(N73:Q73)</f>
        <v>289.41801917780555</v>
      </c>
      <c r="T73" s="17">
        <f t="shared" ref="T73" si="46">+B73+H73+N73</f>
        <v>251.38998565357991</v>
      </c>
      <c r="U73" s="17">
        <f t="shared" ref="U73" si="47">+C73+I73+O73</f>
        <v>209.19768898257942</v>
      </c>
      <c r="V73" s="17">
        <f t="shared" ref="V73" si="48">+D73+J73+P73</f>
        <v>90.902032118042783</v>
      </c>
      <c r="W73" s="18">
        <f t="shared" ref="W73" si="49">+E73+K73+Q73</f>
        <v>416.17531414010517</v>
      </c>
      <c r="X73" s="17">
        <f t="shared" ref="X73" si="50">+SUM(T73:W73)</f>
        <v>967.66502089430742</v>
      </c>
      <c r="Z73" s="11"/>
    </row>
    <row r="76" spans="1:26" ht="17.7" x14ac:dyDescent="0.6">
      <c r="B76" s="42" t="s">
        <v>16</v>
      </c>
      <c r="C76" s="42"/>
      <c r="D76" s="42"/>
      <c r="E76" s="42"/>
      <c r="F76" s="42"/>
      <c r="H76" s="42" t="s">
        <v>17</v>
      </c>
      <c r="I76" s="42"/>
      <c r="J76" s="42"/>
      <c r="K76" s="42"/>
      <c r="L76" s="42"/>
      <c r="N76" s="42" t="s">
        <v>18</v>
      </c>
      <c r="O76" s="42"/>
      <c r="P76" s="42"/>
      <c r="Q76" s="42"/>
      <c r="R76" s="42"/>
      <c r="T76" s="42" t="s">
        <v>19</v>
      </c>
      <c r="U76" s="42"/>
      <c r="V76" s="42"/>
      <c r="W76" s="42"/>
      <c r="X76" s="42"/>
    </row>
    <row r="78" spans="1:26" s="8" customFormat="1" ht="20.25" customHeight="1" x14ac:dyDescent="0.45">
      <c r="B78" s="27" t="s">
        <v>8</v>
      </c>
      <c r="C78" s="27" t="s">
        <v>9</v>
      </c>
      <c r="D78" s="27" t="s">
        <v>10</v>
      </c>
      <c r="E78" s="27" t="s">
        <v>11</v>
      </c>
      <c r="F78" s="27" t="s">
        <v>12</v>
      </c>
      <c r="H78" s="27" t="s">
        <v>8</v>
      </c>
      <c r="I78" s="27" t="s">
        <v>9</v>
      </c>
      <c r="J78" s="27" t="s">
        <v>10</v>
      </c>
      <c r="K78" s="27" t="s">
        <v>11</v>
      </c>
      <c r="L78" s="27" t="s">
        <v>12</v>
      </c>
      <c r="N78" s="27" t="s">
        <v>8</v>
      </c>
      <c r="O78" s="27" t="s">
        <v>9</v>
      </c>
      <c r="P78" s="27" t="s">
        <v>10</v>
      </c>
      <c r="Q78" s="27" t="s">
        <v>11</v>
      </c>
      <c r="R78" s="27" t="s">
        <v>12</v>
      </c>
      <c r="T78" s="27" t="s">
        <v>8</v>
      </c>
      <c r="U78" s="27" t="s">
        <v>9</v>
      </c>
      <c r="V78" s="27" t="s">
        <v>10</v>
      </c>
      <c r="W78" s="27" t="s">
        <v>11</v>
      </c>
      <c r="X78" s="27" t="s">
        <v>12</v>
      </c>
    </row>
    <row r="79" spans="1:26" x14ac:dyDescent="0.45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6" x14ac:dyDescent="0.45">
      <c r="A80">
        <v>2009</v>
      </c>
      <c r="B80" s="6">
        <f t="shared" ref="B80:F97" si="51">+B56/B55-1</f>
        <v>-0.24666427194855722</v>
      </c>
      <c r="C80" s="6">
        <f t="shared" si="51"/>
        <v>8.793813016486518E-2</v>
      </c>
      <c r="D80" s="6">
        <f t="shared" si="51"/>
        <v>1.0116922366182557E-2</v>
      </c>
      <c r="E80" s="6">
        <f t="shared" si="51"/>
        <v>0.16537210982658967</v>
      </c>
      <c r="F80" s="6">
        <f t="shared" si="51"/>
        <v>-1.9597839759989411E-3</v>
      </c>
      <c r="H80" s="6">
        <f t="shared" ref="H80:L97" si="52">+H56/H55-1</f>
        <v>-0.18287663395207543</v>
      </c>
      <c r="I80" s="6">
        <f t="shared" si="52"/>
        <v>-4.8227807263274469E-2</v>
      </c>
      <c r="J80" s="6">
        <f t="shared" si="52"/>
        <v>2.8040557736632055E-2</v>
      </c>
      <c r="K80" s="6">
        <f t="shared" si="52"/>
        <v>1.6603062139848968E-2</v>
      </c>
      <c r="L80" s="6">
        <f t="shared" si="52"/>
        <v>-4.1182821972503558E-2</v>
      </c>
      <c r="N80" s="6">
        <f t="shared" ref="N80:R97" si="53">+N56/N55-1</f>
        <v>-0.4025012651029819</v>
      </c>
      <c r="O80" s="6">
        <f t="shared" si="53"/>
        <v>-9.241277023962835E-2</v>
      </c>
      <c r="P80" s="6">
        <f t="shared" si="53"/>
        <v>1.2933117005737849E-2</v>
      </c>
      <c r="Q80" s="6">
        <f t="shared" si="53"/>
        <v>-7.3472095860350195E-2</v>
      </c>
      <c r="R80" s="6">
        <f t="shared" si="53"/>
        <v>-0.13943840063950186</v>
      </c>
      <c r="T80" s="6">
        <f t="shared" ref="T80:X97" si="54">+T56/T55-1</f>
        <v>-0.28658599934097551</v>
      </c>
      <c r="U80" s="6">
        <f t="shared" si="54"/>
        <v>-4.6118273765181406E-2</v>
      </c>
      <c r="V80" s="6">
        <f t="shared" si="54"/>
        <v>1.562288576645865E-2</v>
      </c>
      <c r="W80" s="6">
        <f t="shared" si="54"/>
        <v>3.5015313586092001E-2</v>
      </c>
      <c r="X80" s="6">
        <f t="shared" si="54"/>
        <v>-7.2787744656859998E-2</v>
      </c>
    </row>
    <row r="81" spans="1:24" x14ac:dyDescent="0.45">
      <c r="A81">
        <v>2010</v>
      </c>
      <c r="B81" s="6">
        <f t="shared" si="51"/>
        <v>-0.21025017163594517</v>
      </c>
      <c r="C81" s="6">
        <f t="shared" si="51"/>
        <v>-9.5672891095462398E-2</v>
      </c>
      <c r="D81" s="6">
        <f t="shared" si="51"/>
        <v>-0.10386713606539111</v>
      </c>
      <c r="E81" s="6">
        <f t="shared" si="51"/>
        <v>1.2032085561497263E-2</v>
      </c>
      <c r="F81" s="6">
        <f t="shared" si="51"/>
        <v>-8.8833787145304099E-2</v>
      </c>
      <c r="H81" s="6">
        <f t="shared" si="52"/>
        <v>9.4602146889415151E-2</v>
      </c>
      <c r="I81" s="6">
        <f t="shared" si="52"/>
        <v>-0.1567551980479589</v>
      </c>
      <c r="J81" s="6">
        <f t="shared" si="52"/>
        <v>8.6721356361820323E-2</v>
      </c>
      <c r="K81" s="6">
        <f t="shared" si="52"/>
        <v>-4.4284581906286036E-2</v>
      </c>
      <c r="L81" s="6">
        <f t="shared" si="52"/>
        <v>-3.509647565967966E-2</v>
      </c>
      <c r="N81" s="6">
        <f t="shared" si="53"/>
        <v>-0.32124211450664786</v>
      </c>
      <c r="O81" s="6">
        <f t="shared" si="53"/>
        <v>-0.35382235061888734</v>
      </c>
      <c r="P81" s="6">
        <f t="shared" si="53"/>
        <v>0.17223704994826594</v>
      </c>
      <c r="Q81" s="6">
        <f t="shared" si="53"/>
        <v>8.3412991852604312E-2</v>
      </c>
      <c r="R81" s="6">
        <f t="shared" si="53"/>
        <v>-0.22721888565130788</v>
      </c>
      <c r="T81" s="6">
        <f t="shared" si="54"/>
        <v>-0.15626944990642699</v>
      </c>
      <c r="U81" s="6">
        <f t="shared" si="54"/>
        <v>-0.25776228432850756</v>
      </c>
      <c r="V81" s="6">
        <f t="shared" si="54"/>
        <v>3.5647358841861765E-2</v>
      </c>
      <c r="W81" s="6">
        <f t="shared" si="54"/>
        <v>5.4706800333270689E-3</v>
      </c>
      <c r="X81" s="6">
        <f t="shared" si="54"/>
        <v>-0.13042959194375803</v>
      </c>
    </row>
    <row r="82" spans="1:24" x14ac:dyDescent="0.45">
      <c r="A82">
        <v>2011</v>
      </c>
      <c r="B82" s="6">
        <f t="shared" si="51"/>
        <v>0.33616467035431352</v>
      </c>
      <c r="C82" s="6">
        <f t="shared" si="51"/>
        <v>-1.7680338687297792E-2</v>
      </c>
      <c r="D82" s="6">
        <f t="shared" si="51"/>
        <v>8.205754300734136E-2</v>
      </c>
      <c r="E82" s="6">
        <f t="shared" si="51"/>
        <v>6.8883655926330167E-2</v>
      </c>
      <c r="F82" s="6">
        <f t="shared" si="51"/>
        <v>9.5125684163739788E-2</v>
      </c>
      <c r="H82" s="6">
        <f t="shared" si="52"/>
        <v>0.34863656080965399</v>
      </c>
      <c r="I82" s="6">
        <f t="shared" si="52"/>
        <v>0.10888772423946369</v>
      </c>
      <c r="J82" s="6">
        <f t="shared" si="52"/>
        <v>0.20781455244429758</v>
      </c>
      <c r="K82" s="6">
        <f t="shared" si="52"/>
        <v>-2.93574536008262E-2</v>
      </c>
      <c r="L82" s="6">
        <f t="shared" si="52"/>
        <v>0.10346706854296817</v>
      </c>
      <c r="N82" s="6">
        <f t="shared" si="53"/>
        <v>0.55955639309335203</v>
      </c>
      <c r="O82" s="6">
        <f t="shared" si="53"/>
        <v>-0.10928480775111127</v>
      </c>
      <c r="P82" s="6">
        <f t="shared" si="53"/>
        <v>0.19811201095098196</v>
      </c>
      <c r="Q82" s="6">
        <f t="shared" si="53"/>
        <v>0.11307973789650472</v>
      </c>
      <c r="R82" s="6">
        <f t="shared" si="53"/>
        <v>6.070823764759159E-2</v>
      </c>
      <c r="T82" s="6">
        <f t="shared" si="54"/>
        <v>0.39476141218108451</v>
      </c>
      <c r="U82" s="6">
        <f t="shared" si="54"/>
        <v>-4.1051624064153192E-2</v>
      </c>
      <c r="V82" s="6">
        <f t="shared" si="54"/>
        <v>0.15912043101631235</v>
      </c>
      <c r="W82" s="6">
        <f t="shared" si="54"/>
        <v>4.0626510688153594E-2</v>
      </c>
      <c r="X82" s="6">
        <f t="shared" si="54"/>
        <v>8.520957120868089E-2</v>
      </c>
    </row>
    <row r="83" spans="1:24" x14ac:dyDescent="0.45">
      <c r="A83">
        <v>2012</v>
      </c>
      <c r="B83" s="6">
        <f t="shared" si="51"/>
        <v>0.27984131018635661</v>
      </c>
      <c r="C83" s="6">
        <f t="shared" si="51"/>
        <v>7.9497808332399167E-2</v>
      </c>
      <c r="D83" s="6">
        <f t="shared" si="51"/>
        <v>-4.7383691340457057E-2</v>
      </c>
      <c r="E83" s="6">
        <f t="shared" si="51"/>
        <v>-9.5193028962404447E-2</v>
      </c>
      <c r="F83" s="6">
        <f t="shared" si="51"/>
        <v>5.1992950108492364E-2</v>
      </c>
      <c r="H83" s="6">
        <f t="shared" si="52"/>
        <v>0.155694760639981</v>
      </c>
      <c r="I83" s="6">
        <f t="shared" si="52"/>
        <v>0.3076245046714341</v>
      </c>
      <c r="J83" s="6">
        <f t="shared" si="52"/>
        <v>-1.2258707597569085E-2</v>
      </c>
      <c r="K83" s="6">
        <f t="shared" si="52"/>
        <v>0.15025956856801992</v>
      </c>
      <c r="L83" s="6">
        <f t="shared" si="52"/>
        <v>0.16759993629013925</v>
      </c>
      <c r="N83" s="6">
        <f t="shared" si="53"/>
        <v>0.19052867825702013</v>
      </c>
      <c r="O83" s="6">
        <f t="shared" si="53"/>
        <v>2.2049923630684143E-2</v>
      </c>
      <c r="P83" s="6">
        <f t="shared" si="53"/>
        <v>8.3866466775658788E-2</v>
      </c>
      <c r="Q83" s="6">
        <f t="shared" si="53"/>
        <v>0.16203171574261743</v>
      </c>
      <c r="R83" s="6">
        <f t="shared" si="53"/>
        <v>9.6400798378573072E-2</v>
      </c>
      <c r="T83" s="6">
        <f t="shared" si="54"/>
        <v>0.21111623436292426</v>
      </c>
      <c r="U83" s="6">
        <f t="shared" si="54"/>
        <v>0.1013314143779005</v>
      </c>
      <c r="V83" s="6">
        <f t="shared" si="54"/>
        <v>1.2711515555814623E-2</v>
      </c>
      <c r="W83" s="6">
        <f t="shared" si="54"/>
        <v>7.0754332599071823E-2</v>
      </c>
      <c r="X83" s="6">
        <f t="shared" si="54"/>
        <v>0.10366185327137711</v>
      </c>
    </row>
    <row r="84" spans="1:24" x14ac:dyDescent="0.45">
      <c r="A84">
        <v>2013</v>
      </c>
      <c r="B84" s="6">
        <f t="shared" si="51"/>
        <v>0.12317670950856185</v>
      </c>
      <c r="C84" s="6">
        <f t="shared" si="51"/>
        <v>-2.9276615220239055E-2</v>
      </c>
      <c r="D84" s="6">
        <f t="shared" si="51"/>
        <v>4.7651290693172754E-2</v>
      </c>
      <c r="E84" s="6">
        <f t="shared" si="51"/>
        <v>8.2665670657683821E-2</v>
      </c>
      <c r="F84" s="6">
        <f t="shared" si="51"/>
        <v>5.7034780417982045E-2</v>
      </c>
      <c r="H84" s="6">
        <f t="shared" si="52"/>
        <v>7.6731076661716413E-2</v>
      </c>
      <c r="I84" s="6">
        <f t="shared" si="52"/>
        <v>-1.0050827623070524E-2</v>
      </c>
      <c r="J84" s="6">
        <f t="shared" si="52"/>
        <v>1.217606450022668E-2</v>
      </c>
      <c r="K84" s="6">
        <f t="shared" si="52"/>
        <v>-2.8158551285285882E-2</v>
      </c>
      <c r="L84" s="6">
        <f t="shared" si="52"/>
        <v>6.3021531245135431E-3</v>
      </c>
      <c r="N84" s="6">
        <f t="shared" si="53"/>
        <v>-0.2103706601861689</v>
      </c>
      <c r="O84" s="6">
        <f t="shared" si="53"/>
        <v>-4.0469230074939078E-2</v>
      </c>
      <c r="P84" s="6">
        <f t="shared" si="53"/>
        <v>9.5195111738081151E-2</v>
      </c>
      <c r="Q84" s="6">
        <f t="shared" si="53"/>
        <v>7.8558693638409949E-2</v>
      </c>
      <c r="R84" s="6">
        <f t="shared" si="53"/>
        <v>-1.8597828180441645E-2</v>
      </c>
      <c r="T84" s="6">
        <f t="shared" si="54"/>
        <v>1.8693509830584709E-2</v>
      </c>
      <c r="U84" s="6">
        <f t="shared" si="54"/>
        <v>-2.9301306999810706E-2</v>
      </c>
      <c r="V84" s="6">
        <f t="shared" si="54"/>
        <v>5.7301912862364413E-2</v>
      </c>
      <c r="W84" s="6">
        <f t="shared" si="54"/>
        <v>3.6239102312012328E-2</v>
      </c>
      <c r="X84" s="6">
        <f t="shared" si="54"/>
        <v>1.3744991740696211E-2</v>
      </c>
    </row>
    <row r="85" spans="1:24" x14ac:dyDescent="0.45">
      <c r="A85">
        <v>2014</v>
      </c>
      <c r="B85" s="6">
        <f t="shared" si="51"/>
        <v>6.4301715864845566E-2</v>
      </c>
      <c r="C85" s="6">
        <f t="shared" si="51"/>
        <v>-4.4256156978602523E-2</v>
      </c>
      <c r="D85" s="6">
        <f t="shared" si="51"/>
        <v>0.11868991829822262</v>
      </c>
      <c r="E85" s="6">
        <f t="shared" si="51"/>
        <v>0.19051465070730322</v>
      </c>
      <c r="F85" s="6">
        <f t="shared" si="51"/>
        <v>7.8632518277678365E-2</v>
      </c>
      <c r="H85" s="6">
        <f t="shared" si="52"/>
        <v>0.20814335236800119</v>
      </c>
      <c r="I85" s="6">
        <f t="shared" si="52"/>
        <v>-6.9781336165438135E-2</v>
      </c>
      <c r="J85" s="6">
        <f t="shared" si="52"/>
        <v>0.23938350108308337</v>
      </c>
      <c r="K85" s="6">
        <f t="shared" si="52"/>
        <v>9.7033329968126525E-2</v>
      </c>
      <c r="L85" s="6">
        <f t="shared" si="52"/>
        <v>0.10006668855904532</v>
      </c>
      <c r="N85" s="6">
        <f t="shared" si="53"/>
        <v>-0.1297339621532545</v>
      </c>
      <c r="O85" s="6">
        <f t="shared" si="53"/>
        <v>-1.0596154585462481E-2</v>
      </c>
      <c r="P85" s="6">
        <f t="shared" si="53"/>
        <v>9.9408744566025886E-2</v>
      </c>
      <c r="Q85" s="6">
        <f t="shared" si="53"/>
        <v>-9.2907954165599826E-2</v>
      </c>
      <c r="R85" s="6">
        <f t="shared" si="53"/>
        <v>-3.7382447835772159E-2</v>
      </c>
      <c r="T85" s="6">
        <f t="shared" si="54"/>
        <v>7.6489578201814457E-2</v>
      </c>
      <c r="U85" s="6">
        <f t="shared" si="54"/>
        <v>-3.621387321194347E-2</v>
      </c>
      <c r="V85" s="6">
        <f t="shared" si="54"/>
        <v>0.14241869240049798</v>
      </c>
      <c r="W85" s="6">
        <f t="shared" si="54"/>
        <v>6.4138861001048708E-2</v>
      </c>
      <c r="X85" s="6">
        <f t="shared" si="54"/>
        <v>4.6128916594147418E-2</v>
      </c>
    </row>
    <row r="86" spans="1:24" x14ac:dyDescent="0.45">
      <c r="A86">
        <v>2015</v>
      </c>
      <c r="B86" s="6">
        <f t="shared" si="51"/>
        <v>-6.5284761210477993E-2</v>
      </c>
      <c r="C86" s="6">
        <f t="shared" si="51"/>
        <v>1.4329652795550762E-2</v>
      </c>
      <c r="D86" s="6">
        <f t="shared" si="51"/>
        <v>0.17565713524856807</v>
      </c>
      <c r="E86" s="6">
        <f t="shared" si="51"/>
        <v>0.10624597990232609</v>
      </c>
      <c r="F86" s="6">
        <f t="shared" si="51"/>
        <v>3.9365291483844933E-2</v>
      </c>
      <c r="H86" s="6">
        <f t="shared" si="52"/>
        <v>0.28975149256263077</v>
      </c>
      <c r="I86" s="6">
        <f t="shared" si="52"/>
        <v>1.1513757831886906E-2</v>
      </c>
      <c r="J86" s="6">
        <f t="shared" si="52"/>
        <v>0.28539523211074158</v>
      </c>
      <c r="K86" s="6">
        <f t="shared" si="52"/>
        <v>3.6679155985015477E-3</v>
      </c>
      <c r="L86" s="6">
        <f t="shared" si="52"/>
        <v>0.11986199998905112</v>
      </c>
      <c r="N86" s="6">
        <f t="shared" si="53"/>
        <v>0.42890105871803885</v>
      </c>
      <c r="O86" s="6">
        <f t="shared" si="53"/>
        <v>1.3930231555178141E-2</v>
      </c>
      <c r="P86" s="6">
        <f t="shared" si="53"/>
        <v>-0.12203126393124553</v>
      </c>
      <c r="Q86" s="6">
        <f t="shared" si="53"/>
        <v>0.18999999999999972</v>
      </c>
      <c r="R86" s="6">
        <f t="shared" si="53"/>
        <v>9.7462252992083442E-2</v>
      </c>
      <c r="T86" s="6">
        <f t="shared" si="54"/>
        <v>0.16132193570162845</v>
      </c>
      <c r="U86" s="6">
        <f t="shared" si="54"/>
        <v>1.3440777541607662E-2</v>
      </c>
      <c r="V86" s="6">
        <f t="shared" si="54"/>
        <v>8.5759208038417745E-2</v>
      </c>
      <c r="W86" s="6">
        <f t="shared" si="54"/>
        <v>8.8661650197664921E-2</v>
      </c>
      <c r="X86" s="6">
        <f t="shared" si="54"/>
        <v>8.5208141570132012E-2</v>
      </c>
    </row>
    <row r="87" spans="1:24" x14ac:dyDescent="0.45">
      <c r="A87">
        <v>2016</v>
      </c>
      <c r="B87" s="6">
        <f t="shared" si="51"/>
        <v>0.1268846077819803</v>
      </c>
      <c r="C87" s="6">
        <f t="shared" si="51"/>
        <v>5.0340376554881328E-2</v>
      </c>
      <c r="D87" s="6">
        <f t="shared" si="51"/>
        <v>8.4581096508775433E-2</v>
      </c>
      <c r="E87" s="6">
        <f t="shared" si="51"/>
        <v>2.8303538624684599E-2</v>
      </c>
      <c r="F87" s="6">
        <f t="shared" si="51"/>
        <v>6.8207802206737611E-2</v>
      </c>
      <c r="H87" s="6">
        <f t="shared" si="52"/>
        <v>0.37284288980608071</v>
      </c>
      <c r="I87" s="6">
        <f t="shared" si="52"/>
        <v>9.7912240258705818E-2</v>
      </c>
      <c r="J87" s="6">
        <f t="shared" si="52"/>
        <v>9.9225428643491043E-2</v>
      </c>
      <c r="K87" s="6">
        <f t="shared" si="52"/>
        <v>-1.8835795871319228E-2</v>
      </c>
      <c r="L87" s="6">
        <f t="shared" si="52"/>
        <v>0.14950907081670795</v>
      </c>
      <c r="N87" s="6">
        <f t="shared" si="53"/>
        <v>0.45736718872531523</v>
      </c>
      <c r="O87" s="6">
        <f t="shared" si="53"/>
        <v>2.0847300197151641E-2</v>
      </c>
      <c r="P87" s="6">
        <f t="shared" si="53"/>
        <v>-7.9901723691861548E-2</v>
      </c>
      <c r="Q87" s="6">
        <f t="shared" si="53"/>
        <v>6.4481747801044653E-2</v>
      </c>
      <c r="R87" s="6">
        <f t="shared" si="53"/>
        <v>9.5607528251753671E-2</v>
      </c>
      <c r="T87" s="6">
        <f t="shared" si="54"/>
        <v>0.30562606752659294</v>
      </c>
      <c r="U87" s="6">
        <f t="shared" si="54"/>
        <v>4.9071530234230609E-2</v>
      </c>
      <c r="V87" s="6">
        <f t="shared" si="54"/>
        <v>3.532882272254545E-2</v>
      </c>
      <c r="W87" s="6">
        <f t="shared" si="54"/>
        <v>2.1961010109535994E-2</v>
      </c>
      <c r="X87" s="6">
        <f t="shared" si="54"/>
        <v>0.10569742277695027</v>
      </c>
    </row>
    <row r="88" spans="1:24" x14ac:dyDescent="0.45">
      <c r="A88">
        <v>2017</v>
      </c>
      <c r="B88" s="6">
        <f t="shared" si="51"/>
        <v>0.23178544062369077</v>
      </c>
      <c r="C88" s="6">
        <f t="shared" si="51"/>
        <v>5.714944789621268E-2</v>
      </c>
      <c r="D88" s="6">
        <f t="shared" si="51"/>
        <v>-5.7244754445315738E-2</v>
      </c>
      <c r="E88" s="6">
        <f t="shared" si="51"/>
        <v>4.5503468478971243E-2</v>
      </c>
      <c r="F88" s="6">
        <f t="shared" si="51"/>
        <v>8.8624226750854351E-2</v>
      </c>
      <c r="H88" s="6">
        <f t="shared" si="52"/>
        <v>0.28623630777312292</v>
      </c>
      <c r="I88" s="6">
        <f t="shared" si="52"/>
        <v>0.22149985420027729</v>
      </c>
      <c r="J88" s="6">
        <f t="shared" si="52"/>
        <v>0.18371601488107303</v>
      </c>
      <c r="K88" s="6">
        <f t="shared" si="52"/>
        <v>3.0731850586067866E-2</v>
      </c>
      <c r="L88" s="6">
        <f t="shared" si="52"/>
        <v>0.18562994887059658</v>
      </c>
      <c r="N88" s="6">
        <f t="shared" si="53"/>
        <v>0.33578875586317203</v>
      </c>
      <c r="O88" s="6">
        <f t="shared" si="53"/>
        <v>8.6154988451292436E-2</v>
      </c>
      <c r="P88" s="6">
        <f t="shared" si="53"/>
        <v>-5.6352962105692406E-3</v>
      </c>
      <c r="Q88" s="6">
        <f t="shared" si="53"/>
        <v>-7.999999999999996E-2</v>
      </c>
      <c r="R88" s="6">
        <f t="shared" si="53"/>
        <v>8.0095012880140759E-2</v>
      </c>
      <c r="T88" s="6">
        <f t="shared" si="54"/>
        <v>0.2814097719741222</v>
      </c>
      <c r="U88" s="6">
        <f t="shared" si="54"/>
        <v>0.11308475034075594</v>
      </c>
      <c r="V88" s="6">
        <f t="shared" si="54"/>
        <v>4.4711387892398813E-2</v>
      </c>
      <c r="W88" s="6">
        <f t="shared" si="54"/>
        <v>1.3949138704003605E-3</v>
      </c>
      <c r="X88" s="6">
        <f t="shared" si="54"/>
        <v>0.12168095590559846</v>
      </c>
    </row>
    <row r="89" spans="1:24" x14ac:dyDescent="0.45">
      <c r="A89">
        <v>2018</v>
      </c>
      <c r="B89" s="6">
        <f t="shared" si="51"/>
        <v>2.9899432645195345E-2</v>
      </c>
      <c r="C89" s="6">
        <f t="shared" si="51"/>
        <v>2.868518859225766E-2</v>
      </c>
      <c r="D89" s="6">
        <f t="shared" si="51"/>
        <v>2.0340609424019718E-2</v>
      </c>
      <c r="E89" s="6">
        <f t="shared" si="51"/>
        <v>9.9197400614734255E-2</v>
      </c>
      <c r="F89" s="6">
        <f t="shared" si="51"/>
        <v>5.1177357321425365E-2</v>
      </c>
      <c r="H89" s="6">
        <f t="shared" si="52"/>
        <v>-7.8167605133416806E-4</v>
      </c>
      <c r="I89" s="6">
        <f t="shared" si="52"/>
        <v>2.5580579220318533E-2</v>
      </c>
      <c r="J89" s="6">
        <f t="shared" si="52"/>
        <v>0.15175542248213358</v>
      </c>
      <c r="K89" s="6">
        <f t="shared" si="52"/>
        <v>9.9316133043207966E-2</v>
      </c>
      <c r="L89" s="6">
        <f t="shared" si="52"/>
        <v>4.8552700492406453E-2</v>
      </c>
      <c r="N89" s="6">
        <f t="shared" si="53"/>
        <v>0.11950792491123363</v>
      </c>
      <c r="O89" s="6">
        <f t="shared" si="53"/>
        <v>-5.4548780327114299E-2</v>
      </c>
      <c r="P89" s="6">
        <f t="shared" si="53"/>
        <v>1.0520641402348652E-2</v>
      </c>
      <c r="Q89" s="6">
        <f t="shared" si="53"/>
        <v>5.0000000000000044E-2</v>
      </c>
      <c r="R89" s="6">
        <f t="shared" si="53"/>
        <v>2.9149161760165798E-2</v>
      </c>
      <c r="T89" s="6">
        <f t="shared" si="54"/>
        <v>3.661949921667973E-2</v>
      </c>
      <c r="U89" s="6">
        <f t="shared" si="54"/>
        <v>-7.6811548828770171E-3</v>
      </c>
      <c r="V89" s="6">
        <f t="shared" si="54"/>
        <v>7.1262293125607057E-2</v>
      </c>
      <c r="W89" s="6">
        <f t="shared" si="54"/>
        <v>8.5210190875770753E-2</v>
      </c>
      <c r="X89" s="6">
        <f t="shared" si="54"/>
        <v>4.3495790085257058E-2</v>
      </c>
    </row>
    <row r="90" spans="1:24" x14ac:dyDescent="0.45">
      <c r="A90">
        <v>2019</v>
      </c>
      <c r="B90" s="6">
        <f t="shared" si="51"/>
        <v>-5.2239938785910267E-2</v>
      </c>
      <c r="C90" s="6">
        <f t="shared" si="51"/>
        <v>2.2859793682737051E-2</v>
      </c>
      <c r="D90" s="6">
        <f t="shared" si="51"/>
        <v>0.14748182631536633</v>
      </c>
      <c r="E90" s="6">
        <f t="shared" si="51"/>
        <v>9.6423995875949409E-2</v>
      </c>
      <c r="F90" s="6">
        <f t="shared" si="51"/>
        <v>3.7887463652621856E-2</v>
      </c>
      <c r="H90" s="6">
        <f t="shared" si="52"/>
        <v>-0.13603492635396286</v>
      </c>
      <c r="I90" s="6">
        <f t="shared" si="52"/>
        <v>0.14235534995184418</v>
      </c>
      <c r="J90" s="6">
        <f t="shared" si="52"/>
        <v>8.675288226075617E-2</v>
      </c>
      <c r="K90" s="6">
        <f t="shared" si="52"/>
        <v>0.15698195013902616</v>
      </c>
      <c r="L90" s="6">
        <f t="shared" si="52"/>
        <v>2.331098232832729E-2</v>
      </c>
      <c r="N90" s="6">
        <f t="shared" si="53"/>
        <v>0.21928085358006011</v>
      </c>
      <c r="O90" s="6">
        <f t="shared" si="53"/>
        <v>9.6246240181996345E-3</v>
      </c>
      <c r="P90" s="6">
        <f t="shared" si="53"/>
        <v>-4.0701509811992942E-2</v>
      </c>
      <c r="Q90" s="6">
        <f t="shared" si="53"/>
        <v>0</v>
      </c>
      <c r="R90" s="6">
        <f t="shared" si="53"/>
        <v>6.5773981289513062E-2</v>
      </c>
      <c r="T90" s="6">
        <f t="shared" si="54"/>
        <v>-2.0892972478424254E-2</v>
      </c>
      <c r="U90" s="6">
        <f t="shared" si="54"/>
        <v>5.3167008663662418E-2</v>
      </c>
      <c r="V90" s="6">
        <f t="shared" si="54"/>
        <v>7.1322220256057278E-2</v>
      </c>
      <c r="W90" s="6">
        <f t="shared" si="54"/>
        <v>9.1839932752975306E-2</v>
      </c>
      <c r="X90" s="6">
        <f t="shared" si="54"/>
        <v>4.0498970038485016E-2</v>
      </c>
    </row>
    <row r="91" spans="1:24" x14ac:dyDescent="0.45">
      <c r="A91">
        <v>2020</v>
      </c>
      <c r="B91" s="6">
        <f t="shared" si="51"/>
        <v>-4.4140724299988832E-2</v>
      </c>
      <c r="C91" s="6">
        <f t="shared" si="51"/>
        <v>-4.5541712201894624E-2</v>
      </c>
      <c r="D91" s="6">
        <f t="shared" si="51"/>
        <v>0.13842420836782932</v>
      </c>
      <c r="E91" s="6">
        <f t="shared" si="51"/>
        <v>1.928152247971715E-3</v>
      </c>
      <c r="F91" s="6">
        <f t="shared" si="51"/>
        <v>-4.9581211315735674E-3</v>
      </c>
      <c r="H91" s="6">
        <f t="shared" si="52"/>
        <v>-4.3133395457124135E-2</v>
      </c>
      <c r="I91" s="6">
        <f t="shared" si="52"/>
        <v>8.3534034713132144E-2</v>
      </c>
      <c r="J91" s="6">
        <f t="shared" si="52"/>
        <v>3.1944542912702323E-2</v>
      </c>
      <c r="K91" s="6">
        <f t="shared" si="52"/>
        <v>0.16503054989816723</v>
      </c>
      <c r="L91" s="6">
        <f t="shared" si="52"/>
        <v>5.7079447992760768E-2</v>
      </c>
      <c r="N91" s="6">
        <f t="shared" si="53"/>
        <v>7.6455739849249582E-2</v>
      </c>
      <c r="O91" s="6">
        <f t="shared" si="53"/>
        <v>-1.0592539471129259E-3</v>
      </c>
      <c r="P91" s="6">
        <f t="shared" si="53"/>
        <v>-2.0384970786735734E-2</v>
      </c>
      <c r="Q91" s="6">
        <f t="shared" si="53"/>
        <v>0.1100000000000001</v>
      </c>
      <c r="R91" s="6">
        <f t="shared" si="53"/>
        <v>5.2627101371693019E-2</v>
      </c>
      <c r="T91" s="6">
        <f t="shared" si="54"/>
        <v>-5.0982888874416821E-3</v>
      </c>
      <c r="U91" s="6">
        <f t="shared" si="54"/>
        <v>1.3577490326948327E-2</v>
      </c>
      <c r="V91" s="6">
        <f t="shared" si="54"/>
        <v>5.3600969652314534E-2</v>
      </c>
      <c r="W91" s="6">
        <f t="shared" si="54"/>
        <v>9.2088749127714919E-2</v>
      </c>
      <c r="X91" s="6">
        <f>+X67/X66-1</f>
        <v>3.6500959891179185E-2</v>
      </c>
    </row>
    <row r="92" spans="1:24" x14ac:dyDescent="0.45">
      <c r="A92">
        <v>2021</v>
      </c>
      <c r="B92" s="6">
        <f t="shared" si="51"/>
        <v>2.1136815405853993E-2</v>
      </c>
      <c r="C92" s="6">
        <f t="shared" si="51"/>
        <v>5.4092697853802774E-2</v>
      </c>
      <c r="D92" s="6">
        <f t="shared" si="51"/>
        <v>-7.6459144165075266E-3</v>
      </c>
      <c r="E92" s="6">
        <f t="shared" si="51"/>
        <v>5.6976363586443313E-2</v>
      </c>
      <c r="F92" s="6">
        <f t="shared" si="51"/>
        <v>3.6973639413568682E-2</v>
      </c>
      <c r="H92" s="6">
        <f t="shared" si="52"/>
        <v>0.16630030612251367</v>
      </c>
      <c r="I92" s="6">
        <f t="shared" si="52"/>
        <v>1.8422913897856219E-2</v>
      </c>
      <c r="J92" s="6">
        <f t="shared" si="52"/>
        <v>6.031192728697321E-2</v>
      </c>
      <c r="K92" s="6">
        <f t="shared" si="52"/>
        <v>-3.917626697900467E-2</v>
      </c>
      <c r="L92" s="6">
        <f t="shared" si="52"/>
        <v>5.1476372535370851E-2</v>
      </c>
      <c r="N92" s="6">
        <f t="shared" si="53"/>
        <v>-9.9861762829912548E-3</v>
      </c>
      <c r="O92" s="6">
        <f t="shared" si="53"/>
        <v>0.20724835629618177</v>
      </c>
      <c r="P92" s="6">
        <f t="shared" si="53"/>
        <v>2.2052357122120281E-2</v>
      </c>
      <c r="Q92" s="6">
        <f t="shared" si="53"/>
        <v>0.20999999999999996</v>
      </c>
      <c r="R92" s="6">
        <f t="shared" si="53"/>
        <v>0.11425120560633073</v>
      </c>
      <c r="T92" s="6">
        <f t="shared" si="54"/>
        <v>6.6955811290074108E-2</v>
      </c>
      <c r="U92" s="6">
        <f t="shared" si="54"/>
        <v>0.10049406883077672</v>
      </c>
      <c r="V92" s="6">
        <f t="shared" si="54"/>
        <v>2.8499353138677685E-2</v>
      </c>
      <c r="W92" s="6">
        <f t="shared" si="54"/>
        <v>5.6755676645440456E-2</v>
      </c>
      <c r="X92" s="6">
        <f t="shared" si="54"/>
        <v>6.6633426496319981E-2</v>
      </c>
    </row>
    <row r="93" spans="1:24" x14ac:dyDescent="0.45">
      <c r="A93">
        <v>2022</v>
      </c>
      <c r="B93" s="6">
        <f t="shared" si="51"/>
        <v>0.10784829516979433</v>
      </c>
      <c r="C93" s="6">
        <f t="shared" si="51"/>
        <v>0.19954397099355581</v>
      </c>
      <c r="D93" s="6">
        <f t="shared" si="51"/>
        <v>-0.10428800495464075</v>
      </c>
      <c r="E93" s="6">
        <f t="shared" si="51"/>
        <v>0.15290722813455893</v>
      </c>
      <c r="F93" s="6">
        <f t="shared" si="51"/>
        <v>0.11506205606778597</v>
      </c>
      <c r="H93" s="6">
        <f t="shared" si="52"/>
        <v>0.26157137489648385</v>
      </c>
      <c r="I93" s="6">
        <f t="shared" si="52"/>
        <v>0.32392284574331431</v>
      </c>
      <c r="J93" s="6">
        <f t="shared" si="52"/>
        <v>3.0630108997714567E-2</v>
      </c>
      <c r="K93" s="6">
        <f t="shared" si="52"/>
        <v>0.21165532549761656</v>
      </c>
      <c r="L93" s="6">
        <f t="shared" si="52"/>
        <v>0.22635782659900072</v>
      </c>
      <c r="N93" s="6">
        <f t="shared" si="53"/>
        <v>0.10469977277834341</v>
      </c>
      <c r="O93" s="6">
        <f t="shared" si="53"/>
        <v>0.20953674615156093</v>
      </c>
      <c r="P93" s="6">
        <f t="shared" si="53"/>
        <v>-4.1015210141465475E-2</v>
      </c>
      <c r="Q93" s="6">
        <f t="shared" si="53"/>
        <v>0.1100000000000001</v>
      </c>
      <c r="R93" s="6">
        <f t="shared" si="53"/>
        <v>0.12706188173981814</v>
      </c>
      <c r="T93" s="6">
        <f t="shared" si="54"/>
        <v>0.17236173354298678</v>
      </c>
      <c r="U93" s="6">
        <f t="shared" si="54"/>
        <v>0.24360206687675023</v>
      </c>
      <c r="V93" s="6">
        <f t="shared" si="54"/>
        <v>-2.9850338771470364E-2</v>
      </c>
      <c r="W93" s="6">
        <f t="shared" si="54"/>
        <v>0.16224553387922991</v>
      </c>
      <c r="X93" s="6">
        <f t="shared" si="54"/>
        <v>0.16200643762164346</v>
      </c>
    </row>
    <row r="94" spans="1:24" s="1" customFormat="1" ht="14.1" x14ac:dyDescent="0.5">
      <c r="A94" s="5">
        <v>2023</v>
      </c>
      <c r="B94" s="4">
        <f t="shared" si="51"/>
        <v>1.7673556394808054E-2</v>
      </c>
      <c r="C94" s="4">
        <f t="shared" si="51"/>
        <v>0.10561142847950067</v>
      </c>
      <c r="D94" s="4">
        <f t="shared" si="51"/>
        <v>-2.3456217582524808E-3</v>
      </c>
      <c r="E94" s="4">
        <f t="shared" si="51"/>
        <v>5.012182054772385E-3</v>
      </c>
      <c r="F94" s="4">
        <f t="shared" si="51"/>
        <v>3.0799073283179101E-2</v>
      </c>
      <c r="H94" s="4">
        <f t="shared" si="52"/>
        <v>-0.20694424647359033</v>
      </c>
      <c r="I94" s="4">
        <f t="shared" si="52"/>
        <v>7.0419216072283186E-2</v>
      </c>
      <c r="J94" s="4">
        <f t="shared" si="52"/>
        <v>-0.15929799497645525</v>
      </c>
      <c r="K94" s="4">
        <f t="shared" si="52"/>
        <v>8.8385013889931585E-2</v>
      </c>
      <c r="L94" s="4">
        <f t="shared" si="52"/>
        <v>-5.1273460258929759E-2</v>
      </c>
      <c r="M94" s="5"/>
      <c r="N94" s="4">
        <f t="shared" si="53"/>
        <v>-0.19453077443203581</v>
      </c>
      <c r="O94" s="4">
        <f t="shared" si="53"/>
        <v>-9.3996899233716347E-2</v>
      </c>
      <c r="P94" s="4">
        <f t="shared" si="53"/>
        <v>-1.7112620183235783E-2</v>
      </c>
      <c r="Q94" s="4">
        <f t="shared" si="53"/>
        <v>0.10000000000000009</v>
      </c>
      <c r="R94" s="4">
        <f t="shared" si="53"/>
        <v>-6.405014158684319E-2</v>
      </c>
      <c r="T94" s="4">
        <f t="shared" si="54"/>
        <v>-0.14966845802604023</v>
      </c>
      <c r="U94" s="4">
        <f t="shared" si="54"/>
        <v>1.1908961683622321E-2</v>
      </c>
      <c r="V94" s="4">
        <f t="shared" si="54"/>
        <v>-8.0498361880389835E-2</v>
      </c>
      <c r="W94" s="4">
        <f t="shared" si="54"/>
        <v>6.4178739827030373E-2</v>
      </c>
      <c r="X94" s="4">
        <f t="shared" si="54"/>
        <v>-3.2517687414933993E-2</v>
      </c>
    </row>
    <row r="95" spans="1:24" x14ac:dyDescent="0.45">
      <c r="A95" s="16">
        <v>2024</v>
      </c>
      <c r="B95" s="19">
        <f t="shared" si="51"/>
        <v>-0.19750438878520749</v>
      </c>
      <c r="C95" s="19">
        <f t="shared" si="51"/>
        <v>-0.13316440240552574</v>
      </c>
      <c r="D95" s="19">
        <f t="shared" si="51"/>
        <v>-2.6277068953328042E-2</v>
      </c>
      <c r="E95" s="19">
        <f t="shared" si="51"/>
        <v>4.8770713173277525E-2</v>
      </c>
      <c r="F95" s="19">
        <f t="shared" si="51"/>
        <v>-7.1357716657163617E-2</v>
      </c>
      <c r="H95" s="19">
        <f t="shared" si="52"/>
        <v>-0.43547378055361685</v>
      </c>
      <c r="I95" s="19">
        <f t="shared" si="52"/>
        <v>-8.3113361612432879E-2</v>
      </c>
      <c r="J95" s="19">
        <f t="shared" si="52"/>
        <v>-8.0376683434035701E-2</v>
      </c>
      <c r="K95" s="19">
        <f t="shared" si="52"/>
        <v>1.6333792304189965E-2</v>
      </c>
      <c r="L95" s="19">
        <f>+L71/L70-1</f>
        <v>-0.15441624570536361</v>
      </c>
      <c r="M95" s="16"/>
      <c r="N95" s="19">
        <f t="shared" si="53"/>
        <v>-0.3375321360281105</v>
      </c>
      <c r="O95" s="19">
        <f t="shared" si="53"/>
        <v>-0.24354409650083531</v>
      </c>
      <c r="P95" s="19">
        <f t="shared" si="53"/>
        <v>-0.27059236670710929</v>
      </c>
      <c r="Q95" s="19">
        <f t="shared" si="53"/>
        <v>4.0000000000000036E-2</v>
      </c>
      <c r="R95" s="19">
        <f t="shared" si="53"/>
        <v>-0.17446044091578239</v>
      </c>
      <c r="T95" s="19">
        <f t="shared" si="54"/>
        <v>-0.33950558108198436</v>
      </c>
      <c r="U95" s="19">
        <f t="shared" si="54"/>
        <v>-0.15555352421379676</v>
      </c>
      <c r="V95" s="19">
        <f t="shared" si="54"/>
        <v>-0.10608474639168364</v>
      </c>
      <c r="W95" s="19">
        <f t="shared" si="54"/>
        <v>3.3297797239372651E-2</v>
      </c>
      <c r="X95" s="19">
        <f t="shared" si="54"/>
        <v>-0.135957358278325</v>
      </c>
    </row>
    <row r="96" spans="1:24" x14ac:dyDescent="0.45">
      <c r="A96" s="16">
        <v>2025</v>
      </c>
      <c r="B96" s="19">
        <f t="shared" si="51"/>
        <v>-3.330009288215896E-2</v>
      </c>
      <c r="C96" s="19">
        <f t="shared" si="51"/>
        <v>-0.11176176660468473</v>
      </c>
      <c r="D96" s="19">
        <f t="shared" si="51"/>
        <v>-5.6308085530596186E-2</v>
      </c>
      <c r="E96" s="19">
        <f t="shared" si="51"/>
        <v>5.8357136178228686E-3</v>
      </c>
      <c r="F96" s="19">
        <f t="shared" si="51"/>
        <v>-3.7375586456735221E-2</v>
      </c>
      <c r="H96" s="19">
        <f t="shared" si="52"/>
        <v>0.24685673200989711</v>
      </c>
      <c r="I96" s="19">
        <f t="shared" si="52"/>
        <v>-0.13929370354625459</v>
      </c>
      <c r="J96" s="19">
        <f t="shared" si="52"/>
        <v>-7.9238607041061115E-3</v>
      </c>
      <c r="K96" s="19">
        <f t="shared" si="52"/>
        <v>5.4931508126227158E-2</v>
      </c>
      <c r="L96" s="19">
        <f t="shared" si="52"/>
        <v>3.6054494122212954E-2</v>
      </c>
      <c r="M96" s="16"/>
      <c r="N96" s="19">
        <f t="shared" si="53"/>
        <v>6.2526694715622E-2</v>
      </c>
      <c r="O96" s="19">
        <f t="shared" si="53"/>
        <v>-6.5648967268769676E-2</v>
      </c>
      <c r="P96" s="19">
        <f t="shared" si="53"/>
        <v>-0.11597754639699864</v>
      </c>
      <c r="Q96" s="19">
        <f t="shared" si="53"/>
        <v>0.10000000000000009</v>
      </c>
      <c r="R96" s="19">
        <f t="shared" si="53"/>
        <v>2.9493902949591533E-2</v>
      </c>
      <c r="T96" s="19">
        <f t="shared" si="54"/>
        <v>9.6728195376962534E-2</v>
      </c>
      <c r="U96" s="19">
        <f t="shared" si="54"/>
        <v>-0.10741094597544587</v>
      </c>
      <c r="V96" s="19">
        <f t="shared" si="54"/>
        <v>-4.5763616271366492E-2</v>
      </c>
      <c r="W96" s="19">
        <f t="shared" si="54"/>
        <v>5.259658661672284E-2</v>
      </c>
      <c r="X96" s="19">
        <f t="shared" si="54"/>
        <v>1.0819492337093006E-2</v>
      </c>
    </row>
    <row r="97" spans="1:24" x14ac:dyDescent="0.45">
      <c r="A97" s="16">
        <v>2026</v>
      </c>
      <c r="B97" s="19">
        <f t="shared" si="51"/>
        <v>0.10153073543294222</v>
      </c>
      <c r="C97" s="19">
        <f t="shared" si="51"/>
        <v>2.5715742619449866E-3</v>
      </c>
      <c r="D97" s="19">
        <f t="shared" si="51"/>
        <v>0.14324809898636692</v>
      </c>
      <c r="E97" s="19">
        <f t="shared" si="51"/>
        <v>3.9035447073397789E-2</v>
      </c>
      <c r="F97" s="19">
        <f t="shared" si="51"/>
        <v>5.7543928123959587E-2</v>
      </c>
      <c r="H97" s="19">
        <f t="shared" si="52"/>
        <v>0.25590667424390268</v>
      </c>
      <c r="I97" s="19">
        <f t="shared" si="52"/>
        <v>-8.4304312448990948E-2</v>
      </c>
      <c r="J97" s="19">
        <f t="shared" si="52"/>
        <v>1.2457563676275818E-2</v>
      </c>
      <c r="K97" s="19">
        <f t="shared" si="52"/>
        <v>5.5348468139333695E-2</v>
      </c>
      <c r="L97" s="19">
        <f t="shared" si="52"/>
        <v>6.9306344915759155E-2</v>
      </c>
      <c r="M97" s="16"/>
      <c r="N97" s="19">
        <f t="shared" si="53"/>
        <v>0.1572905134088225</v>
      </c>
      <c r="O97" s="19">
        <f t="shared" si="53"/>
        <v>0.10141134921793338</v>
      </c>
      <c r="P97" s="19">
        <f t="shared" si="53"/>
        <v>0.18090717534336132</v>
      </c>
      <c r="Q97" s="19">
        <f t="shared" si="53"/>
        <v>2.0000000000000018E-2</v>
      </c>
      <c r="R97" s="19">
        <f t="shared" si="53"/>
        <v>8.0939197634697813E-2</v>
      </c>
      <c r="T97" s="19">
        <f t="shared" si="54"/>
        <v>0.18125797648718334</v>
      </c>
      <c r="U97" s="19">
        <f t="shared" si="54"/>
        <v>3.7147531374515097E-3</v>
      </c>
      <c r="V97" s="19">
        <f t="shared" si="54"/>
        <v>8.8696546076995952E-2</v>
      </c>
      <c r="W97" s="19">
        <f t="shared" si="54"/>
        <v>3.9630708211618737E-2</v>
      </c>
      <c r="X97" s="19">
        <f t="shared" si="54"/>
        <v>6.9188944904002181E-2</v>
      </c>
    </row>
    <row r="98" spans="1:24" x14ac:dyDescent="0.45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M98" s="21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4.1" x14ac:dyDescent="0.5">
      <c r="A99" s="1" t="s">
        <v>20</v>
      </c>
      <c r="M99" s="1"/>
    </row>
    <row r="100" spans="1:24" x14ac:dyDescent="0.45">
      <c r="A100" s="23" t="s">
        <v>68</v>
      </c>
      <c r="B100" s="24">
        <f>+(B73/B70)^(1/3)-1</f>
        <v>-5.1049292069125451E-2</v>
      </c>
      <c r="C100" s="24">
        <f t="shared" ref="C100:X100" si="55">+(C73/C70)^(1/3)-1</f>
        <v>-8.2666622096658204E-2</v>
      </c>
      <c r="D100" s="24">
        <f t="shared" si="55"/>
        <v>1.6565515445894574E-2</v>
      </c>
      <c r="E100" s="24">
        <f>+(E73/E70)^(1/3)-1</f>
        <v>3.1049040236696968E-2</v>
      </c>
      <c r="F100" s="24">
        <f t="shared" si="55"/>
        <v>-1.8550599537636714E-2</v>
      </c>
      <c r="G100" s="20"/>
      <c r="H100" s="24">
        <f t="shared" si="55"/>
        <v>-4.0262023242506051E-2</v>
      </c>
      <c r="I100" s="24">
        <f t="shared" si="55"/>
        <v>-0.10262507315306901</v>
      </c>
      <c r="J100" s="24">
        <f t="shared" si="55"/>
        <v>-2.6108439089579605E-2</v>
      </c>
      <c r="K100" s="24">
        <f t="shared" si="55"/>
        <v>4.2042673724996371E-2</v>
      </c>
      <c r="L100" s="24">
        <f t="shared" si="55"/>
        <v>-2.1530879272517067E-2</v>
      </c>
      <c r="M100" s="41"/>
      <c r="N100" s="24">
        <f t="shared" si="55"/>
        <v>-6.6067075182695945E-2</v>
      </c>
      <c r="O100" s="24">
        <f t="shared" si="55"/>
        <v>-8.0084906549484858E-2</v>
      </c>
      <c r="P100" s="24">
        <f>+(P73/P70)^(1/3)-1</f>
        <v>-8.6833886216564626E-2</v>
      </c>
      <c r="Q100" s="24">
        <f t="shared" si="55"/>
        <v>5.27907618914496E-2</v>
      </c>
      <c r="R100" s="24">
        <f t="shared" si="55"/>
        <v>-2.7877538445637673E-2</v>
      </c>
      <c r="S100" s="20"/>
      <c r="T100" s="24">
        <f t="shared" si="55"/>
        <v>-5.0625334121580767E-2</v>
      </c>
      <c r="U100" s="24">
        <f t="shared" si="55"/>
        <v>-8.8804994385222158E-2</v>
      </c>
      <c r="V100" s="24">
        <f t="shared" si="55"/>
        <v>-2.4367209586070082E-2</v>
      </c>
      <c r="W100" s="24">
        <f t="shared" si="55"/>
        <v>4.1810795338169449E-2</v>
      </c>
      <c r="X100" s="24">
        <f t="shared" si="55"/>
        <v>-2.2565311153767809E-2</v>
      </c>
    </row>
    <row r="102" spans="1:24" x14ac:dyDescent="0.45">
      <c r="N102" s="3"/>
      <c r="T102" s="3"/>
    </row>
    <row r="103" spans="1:24" x14ac:dyDescent="0.45">
      <c r="N103" s="3"/>
      <c r="T103" s="3"/>
    </row>
    <row r="104" spans="1:24" x14ac:dyDescent="0.45">
      <c r="D104" s="11"/>
      <c r="N104" s="3"/>
      <c r="T104" s="3"/>
    </row>
    <row r="105" spans="1:24" x14ac:dyDescent="0.45">
      <c r="D105" s="11"/>
    </row>
    <row r="106" spans="1:24" x14ac:dyDescent="0.45">
      <c r="B106" s="6"/>
      <c r="C106" s="6"/>
      <c r="D106" s="6"/>
      <c r="E106" s="6"/>
    </row>
    <row r="107" spans="1:24" x14ac:dyDescent="0.45">
      <c r="B107" s="6"/>
      <c r="C107" s="6"/>
      <c r="D107" s="6"/>
      <c r="E107" s="6"/>
    </row>
    <row r="108" spans="1:24" x14ac:dyDescent="0.45">
      <c r="B108" s="6"/>
      <c r="C108" s="6"/>
      <c r="D108" s="6"/>
      <c r="E108" s="6"/>
    </row>
    <row r="109" spans="1:24" x14ac:dyDescent="0.45">
      <c r="B109" s="6"/>
      <c r="C109" s="6"/>
      <c r="D109" s="6"/>
      <c r="E109" s="6"/>
    </row>
    <row r="110" spans="1:24" x14ac:dyDescent="0.45">
      <c r="B110" s="6"/>
      <c r="C110" s="6"/>
      <c r="D110" s="6"/>
      <c r="E110" s="6"/>
    </row>
    <row r="111" spans="1:24" x14ac:dyDescent="0.45">
      <c r="C111" s="11"/>
    </row>
    <row r="112" spans="1:24" x14ac:dyDescent="0.45">
      <c r="C112" s="11"/>
    </row>
    <row r="113" spans="3:3" x14ac:dyDescent="0.45">
      <c r="C113" s="11"/>
    </row>
    <row r="114" spans="3:3" x14ac:dyDescent="0.45">
      <c r="C114" s="11"/>
    </row>
    <row r="115" spans="3:3" x14ac:dyDescent="0.45">
      <c r="C115" s="11"/>
    </row>
    <row r="116" spans="3:3" x14ac:dyDescent="0.45">
      <c r="C116" s="11"/>
    </row>
    <row r="117" spans="3:3" x14ac:dyDescent="0.45">
      <c r="C117" s="11"/>
    </row>
    <row r="118" spans="3:3" x14ac:dyDescent="0.45">
      <c r="C118" s="11"/>
    </row>
    <row r="119" spans="3:3" x14ac:dyDescent="0.45">
      <c r="C119" s="11"/>
    </row>
    <row r="120" spans="3:3" x14ac:dyDescent="0.45">
      <c r="C120" s="11"/>
    </row>
    <row r="121" spans="3:3" x14ac:dyDescent="0.45">
      <c r="C121" s="11"/>
    </row>
    <row r="122" spans="3:3" x14ac:dyDescent="0.45">
      <c r="C122" s="11"/>
    </row>
    <row r="123" spans="3:3" x14ac:dyDescent="0.45">
      <c r="C123" s="11"/>
    </row>
    <row r="124" spans="3:3" x14ac:dyDescent="0.45">
      <c r="C124" s="11"/>
    </row>
    <row r="125" spans="3:3" x14ac:dyDescent="0.45">
      <c r="C125" s="11"/>
    </row>
    <row r="126" spans="3:3" x14ac:dyDescent="0.45">
      <c r="C126" s="11"/>
    </row>
    <row r="127" spans="3:3" x14ac:dyDescent="0.45">
      <c r="C127" s="11"/>
    </row>
    <row r="128" spans="3:3" x14ac:dyDescent="0.45">
      <c r="C128" s="11"/>
    </row>
    <row r="129" spans="3:3" x14ac:dyDescent="0.45">
      <c r="C129" s="11"/>
    </row>
    <row r="130" spans="3:3" x14ac:dyDescent="0.45">
      <c r="C130" s="11"/>
    </row>
    <row r="131" spans="3:3" x14ac:dyDescent="0.45">
      <c r="C131" s="11"/>
    </row>
    <row r="132" spans="3:3" x14ac:dyDescent="0.45">
      <c r="C132" s="11"/>
    </row>
    <row r="133" spans="3:3" x14ac:dyDescent="0.45">
      <c r="C133" s="11"/>
    </row>
    <row r="134" spans="3:3" x14ac:dyDescent="0.45">
      <c r="C134" s="11"/>
    </row>
    <row r="135" spans="3:3" x14ac:dyDescent="0.45">
      <c r="C135" s="11"/>
    </row>
    <row r="136" spans="3:3" x14ac:dyDescent="0.45">
      <c r="C136" s="11"/>
    </row>
    <row r="137" spans="3:3" x14ac:dyDescent="0.45">
      <c r="C137" s="11"/>
    </row>
    <row r="138" spans="3:3" x14ac:dyDescent="0.45">
      <c r="C138" s="11"/>
    </row>
    <row r="139" spans="3:3" x14ac:dyDescent="0.45">
      <c r="C139" s="11"/>
    </row>
    <row r="140" spans="3:3" x14ac:dyDescent="0.45">
      <c r="C140" s="11"/>
    </row>
    <row r="141" spans="3:3" x14ac:dyDescent="0.45">
      <c r="C141" s="11"/>
    </row>
    <row r="142" spans="3:3" x14ac:dyDescent="0.45">
      <c r="C142" s="11"/>
    </row>
    <row r="143" spans="3:3" x14ac:dyDescent="0.45">
      <c r="C143" s="11"/>
    </row>
    <row r="144" spans="3:3" x14ac:dyDescent="0.45">
      <c r="C144" s="11"/>
    </row>
    <row r="145" spans="3:3" x14ac:dyDescent="0.45">
      <c r="C145" s="11"/>
    </row>
    <row r="146" spans="3:3" x14ac:dyDescent="0.45">
      <c r="C146" s="11"/>
    </row>
    <row r="147" spans="3:3" x14ac:dyDescent="0.45">
      <c r="C147" s="11"/>
    </row>
    <row r="148" spans="3:3" x14ac:dyDescent="0.45">
      <c r="C148" s="11"/>
    </row>
    <row r="149" spans="3:3" x14ac:dyDescent="0.45">
      <c r="C149" s="11"/>
    </row>
    <row r="150" spans="3:3" x14ac:dyDescent="0.45">
      <c r="C150" s="11"/>
    </row>
    <row r="151" spans="3:3" x14ac:dyDescent="0.45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00A3-B8F0-41C2-A7BE-7FD0E1C0BE1D}">
  <dimension ref="A1:X151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6" width="20.5703125" customWidth="1"/>
    <col min="7" max="7" width="10.5703125" customWidth="1"/>
    <col min="8" max="12" width="20.5703125" customWidth="1"/>
    <col min="13" max="13" width="10.5703125" customWidth="1"/>
    <col min="14" max="18" width="20.5703125" customWidth="1"/>
    <col min="20" max="24" width="20.5703125" customWidth="1"/>
  </cols>
  <sheetData>
    <row r="1" spans="1:22" ht="22.5" x14ac:dyDescent="0.75">
      <c r="B1" s="37" t="s">
        <v>63</v>
      </c>
    </row>
    <row r="2" spans="1:22" x14ac:dyDescent="0.45">
      <c r="B2" t="s">
        <v>0</v>
      </c>
      <c r="C2" s="2">
        <f>+LastUpdate</f>
        <v>45580</v>
      </c>
    </row>
    <row r="4" spans="1:22" ht="14.1" x14ac:dyDescent="0.5">
      <c r="A4" s="13"/>
      <c r="B4" s="34" t="s">
        <v>1</v>
      </c>
      <c r="H4" s="1" t="s">
        <v>2</v>
      </c>
      <c r="I4" s="12">
        <f>+ValutaSEK</f>
        <v>101.18</v>
      </c>
      <c r="J4" s="35">
        <f>+ValutaSEKdate</f>
        <v>45444</v>
      </c>
      <c r="N4" s="1" t="s">
        <v>3</v>
      </c>
      <c r="O4" s="12">
        <f>+ValutaDKK</f>
        <v>153.07</v>
      </c>
      <c r="P4" s="35">
        <f>+ValutaDKKdate</f>
        <v>45444</v>
      </c>
      <c r="T4" s="1"/>
      <c r="U4" s="12"/>
      <c r="V4" s="14"/>
    </row>
    <row r="5" spans="1:22" x14ac:dyDescent="0.45">
      <c r="H5" s="43"/>
      <c r="I5" s="43"/>
      <c r="J5" s="43"/>
      <c r="K5" s="43"/>
      <c r="L5" s="43"/>
    </row>
    <row r="28" spans="1:24" ht="17.7" x14ac:dyDescent="0.6">
      <c r="B28" s="42" t="s">
        <v>4</v>
      </c>
      <c r="C28" s="42"/>
      <c r="D28" s="42"/>
      <c r="E28" s="42"/>
      <c r="F28" s="42"/>
      <c r="H28" s="42" t="s">
        <v>5</v>
      </c>
      <c r="I28" s="42"/>
      <c r="J28" s="42"/>
      <c r="K28" s="42"/>
      <c r="L28" s="42"/>
      <c r="N28" s="42" t="s">
        <v>6</v>
      </c>
      <c r="O28" s="42"/>
      <c r="P28" s="42"/>
      <c r="Q28" s="42"/>
      <c r="R28" s="42"/>
      <c r="T28" s="42" t="s">
        <v>7</v>
      </c>
      <c r="U28" s="42"/>
      <c r="V28" s="42"/>
      <c r="W28" s="42"/>
      <c r="X28" s="42"/>
    </row>
    <row r="30" spans="1:24" s="8" customFormat="1" ht="20.25" customHeight="1" x14ac:dyDescent="0.45">
      <c r="B30" s="27" t="s">
        <v>8</v>
      </c>
      <c r="C30" s="27" t="s">
        <v>9</v>
      </c>
      <c r="D30" s="27" t="s">
        <v>10</v>
      </c>
      <c r="E30" s="27" t="s">
        <v>11</v>
      </c>
      <c r="F30" s="27" t="s">
        <v>12</v>
      </c>
      <c r="H30" s="27" t="s">
        <v>8</v>
      </c>
      <c r="I30" s="27" t="s">
        <v>9</v>
      </c>
      <c r="J30" s="27" t="s">
        <v>10</v>
      </c>
      <c r="K30" s="27" t="s">
        <v>11</v>
      </c>
      <c r="L30" s="27" t="s">
        <v>12</v>
      </c>
      <c r="N30" s="27" t="s">
        <v>8</v>
      </c>
      <c r="O30" s="27" t="s">
        <v>9</v>
      </c>
      <c r="P30" s="27" t="s">
        <v>10</v>
      </c>
      <c r="Q30" s="27" t="s">
        <v>11</v>
      </c>
      <c r="R30" s="27" t="s">
        <v>12</v>
      </c>
      <c r="T30" s="27" t="s">
        <v>8</v>
      </c>
      <c r="U30" s="27" t="s">
        <v>9</v>
      </c>
      <c r="V30" s="27" t="s">
        <v>10</v>
      </c>
      <c r="W30" s="27" t="s">
        <v>11</v>
      </c>
      <c r="X30" s="27" t="s">
        <v>12</v>
      </c>
    </row>
    <row r="31" spans="1:24" x14ac:dyDescent="0.45">
      <c r="A31">
        <v>2008</v>
      </c>
      <c r="B31" s="7">
        <v>82.117255429965397</v>
      </c>
      <c r="C31" s="7">
        <v>81.841008265746794</v>
      </c>
      <c r="D31" s="7">
        <v>34.879292372274598</v>
      </c>
      <c r="E31" s="7">
        <v>76.724281690140856</v>
      </c>
      <c r="F31" s="7">
        <f>+SUM(B31:E31)</f>
        <v>275.56183775812764</v>
      </c>
      <c r="G31" s="11"/>
      <c r="H31" s="7">
        <v>63.02449132806521</v>
      </c>
      <c r="I31" s="7">
        <v>74.414530216122884</v>
      </c>
      <c r="J31" s="7">
        <v>25.626513321338006</v>
      </c>
      <c r="K31" s="7">
        <v>114.12606564162756</v>
      </c>
      <c r="L31" s="7">
        <f>+SUM(H31:K31)</f>
        <v>277.19160050715368</v>
      </c>
      <c r="N31" s="7">
        <v>40.502896917155603</v>
      </c>
      <c r="O31" s="7">
        <v>126.134081670217</v>
      </c>
      <c r="P31" s="7">
        <v>14.761425896609198</v>
      </c>
      <c r="Q31" s="7">
        <v>47.445384211267616</v>
      </c>
      <c r="R31" s="7">
        <f>+SUM(N31:Q31)</f>
        <v>228.84378869524943</v>
      </c>
      <c r="T31" s="7">
        <f t="shared" ref="T31:W46" si="0">+B31+H31+N31</f>
        <v>185.64464367518619</v>
      </c>
      <c r="U31" s="7">
        <f t="shared" si="0"/>
        <v>282.38962015208665</v>
      </c>
      <c r="V31" s="7">
        <f t="shared" si="0"/>
        <v>75.267231590221797</v>
      </c>
      <c r="W31" s="7">
        <f t="shared" si="0"/>
        <v>238.29573154303606</v>
      </c>
      <c r="X31" s="7">
        <f>+SUM(T31:W31)</f>
        <v>781.59722696053063</v>
      </c>
    </row>
    <row r="32" spans="1:24" x14ac:dyDescent="0.45">
      <c r="A32">
        <v>2009</v>
      </c>
      <c r="B32" s="7">
        <v>59.370910863577777</v>
      </c>
      <c r="C32" s="7">
        <v>85.351852061780889</v>
      </c>
      <c r="D32" s="7">
        <v>33.78359226075392</v>
      </c>
      <c r="E32" s="7">
        <v>88.580595348837221</v>
      </c>
      <c r="F32" s="7">
        <f t="shared" ref="F32:F47" si="1">+SUM(B32:E32)</f>
        <v>267.08695053494978</v>
      </c>
      <c r="G32" s="11"/>
      <c r="H32" s="7">
        <v>47.903517461636703</v>
      </c>
      <c r="I32" s="7">
        <v>66.256776438724685</v>
      </c>
      <c r="J32" s="7">
        <v>24.560155598548999</v>
      </c>
      <c r="K32" s="7">
        <v>114.94164354263566</v>
      </c>
      <c r="L32" s="7">
        <f t="shared" ref="L32:L47" si="2">+SUM(H32:K32)</f>
        <v>253.66209304154603</v>
      </c>
      <c r="N32" s="7">
        <v>24.6735055560261</v>
      </c>
      <c r="O32" s="7">
        <v>116.79787954249539</v>
      </c>
      <c r="P32" s="7">
        <v>15.272465899876099</v>
      </c>
      <c r="Q32" s="7">
        <v>43.550547069767447</v>
      </c>
      <c r="R32" s="7">
        <f t="shared" ref="R32:R47" si="3">+SUM(N32:Q32)</f>
        <v>200.29439806816504</v>
      </c>
      <c r="T32" s="7">
        <f t="shared" si="0"/>
        <v>131.94793388124057</v>
      </c>
      <c r="U32" s="7">
        <f t="shared" si="0"/>
        <v>268.40650804300094</v>
      </c>
      <c r="V32" s="7">
        <f t="shared" si="0"/>
        <v>73.616213759179018</v>
      </c>
      <c r="W32" s="7">
        <f t="shared" si="0"/>
        <v>247.07278596124033</v>
      </c>
      <c r="X32" s="7">
        <f t="shared" ref="X32:X46" si="4">+SUM(T32:W32)</f>
        <v>721.0434416446609</v>
      </c>
    </row>
    <row r="33" spans="1:24" x14ac:dyDescent="0.45">
      <c r="A33">
        <v>2010</v>
      </c>
      <c r="B33" s="7">
        <v>45.447102565310615</v>
      </c>
      <c r="C33" s="7">
        <v>74.922150584017203</v>
      </c>
      <c r="D33" s="7">
        <v>29.378213982003096</v>
      </c>
      <c r="E33" s="7">
        <v>86.884945154019547</v>
      </c>
      <c r="F33" s="7">
        <f t="shared" si="1"/>
        <v>236.63241228535048</v>
      </c>
      <c r="G33" s="11"/>
      <c r="H33" s="7">
        <v>50.257439898608808</v>
      </c>
      <c r="I33" s="7">
        <v>53.547411590260083</v>
      </c>
      <c r="J33" s="7">
        <v>25.616221613359695</v>
      </c>
      <c r="K33" s="7">
        <v>106.46764551465066</v>
      </c>
      <c r="L33" s="7">
        <f t="shared" si="2"/>
        <v>235.88871861687923</v>
      </c>
      <c r="N33" s="7">
        <v>16.956318903797499</v>
      </c>
      <c r="O33" s="7">
        <v>76.360855053116381</v>
      </c>
      <c r="P33" s="7">
        <v>18.0918420982096</v>
      </c>
      <c r="Q33" s="7">
        <v>45.729800722764843</v>
      </c>
      <c r="R33" s="7">
        <f t="shared" si="3"/>
        <v>157.13881677788831</v>
      </c>
      <c r="T33" s="7">
        <f t="shared" si="0"/>
        <v>112.66086136771692</v>
      </c>
      <c r="U33" s="7">
        <f t="shared" si="0"/>
        <v>204.83041722739367</v>
      </c>
      <c r="V33" s="7">
        <f t="shared" si="0"/>
        <v>73.086277693572384</v>
      </c>
      <c r="W33" s="7">
        <f t="shared" si="0"/>
        <v>239.08239139143504</v>
      </c>
      <c r="X33" s="7">
        <f t="shared" si="4"/>
        <v>629.65994768011808</v>
      </c>
    </row>
    <row r="34" spans="1:24" x14ac:dyDescent="0.45">
      <c r="A34">
        <v>2011</v>
      </c>
      <c r="B34" s="7">
        <v>60.064036648792687</v>
      </c>
      <c r="C34" s="7">
        <v>72.827320259829108</v>
      </c>
      <c r="D34" s="7">
        <v>31.450851696695892</v>
      </c>
      <c r="E34" s="7">
        <v>87.666548936170202</v>
      </c>
      <c r="F34" s="7">
        <f t="shared" si="1"/>
        <v>252.00875754148791</v>
      </c>
      <c r="G34" s="6"/>
      <c r="H34" s="7">
        <v>66.597310825660998</v>
      </c>
      <c r="I34" s="7">
        <v>58.302308571663183</v>
      </c>
      <c r="J34" s="7">
        <v>30.404952828210995</v>
      </c>
      <c r="K34" s="7">
        <v>97.551941375886528</v>
      </c>
      <c r="L34" s="7">
        <f t="shared" si="2"/>
        <v>252.85651360142174</v>
      </c>
      <c r="N34" s="7">
        <v>25.513016830354605</v>
      </c>
      <c r="O34" s="7">
        <v>65.694602848670399</v>
      </c>
      <c r="P34" s="7">
        <v>20.928628597473306</v>
      </c>
      <c r="Q34" s="7">
        <v>48.049019387234047</v>
      </c>
      <c r="R34" s="7">
        <f t="shared" si="3"/>
        <v>160.18526766373236</v>
      </c>
      <c r="T34" s="7">
        <f t="shared" si="0"/>
        <v>152.17436430480831</v>
      </c>
      <c r="U34" s="7">
        <f t="shared" si="0"/>
        <v>196.82423168016268</v>
      </c>
      <c r="V34" s="7">
        <f t="shared" si="0"/>
        <v>82.784433122380193</v>
      </c>
      <c r="W34" s="7">
        <f t="shared" si="0"/>
        <v>233.26750969929077</v>
      </c>
      <c r="X34" s="7">
        <f t="shared" si="4"/>
        <v>665.05053880664195</v>
      </c>
    </row>
    <row r="35" spans="1:24" x14ac:dyDescent="0.45">
      <c r="A35">
        <v>2012</v>
      </c>
      <c r="B35" s="7">
        <v>75.607456229897124</v>
      </c>
      <c r="C35" s="7">
        <v>77.312960250187288</v>
      </c>
      <c r="D35" s="7">
        <v>29.467731550880696</v>
      </c>
      <c r="E35" s="7">
        <v>77.186362658385065</v>
      </c>
      <c r="F35" s="7">
        <f t="shared" si="1"/>
        <v>259.57451068935018</v>
      </c>
      <c r="G35" s="6"/>
      <c r="H35" s="7">
        <v>72.363922579738912</v>
      </c>
      <c r="I35" s="7">
        <v>71.633098464662396</v>
      </c>
      <c r="J35" s="7">
        <v>28.270008365781404</v>
      </c>
      <c r="K35" s="7">
        <v>109.18990761904762</v>
      </c>
      <c r="L35" s="7">
        <f t="shared" si="2"/>
        <v>281.45693702923035</v>
      </c>
      <c r="N35" s="7">
        <v>29.635458442536503</v>
      </c>
      <c r="O35" s="7">
        <v>65.434734843229194</v>
      </c>
      <c r="P35" s="7">
        <v>22.115948730518998</v>
      </c>
      <c r="Q35" s="7">
        <v>54.331692931677011</v>
      </c>
      <c r="R35" s="7">
        <f t="shared" si="3"/>
        <v>171.51783494796172</v>
      </c>
      <c r="T35" s="7">
        <f t="shared" si="0"/>
        <v>177.60683725217254</v>
      </c>
      <c r="U35" s="7">
        <f t="shared" si="0"/>
        <v>214.38079355807889</v>
      </c>
      <c r="V35" s="7">
        <f t="shared" si="0"/>
        <v>79.853688647181102</v>
      </c>
      <c r="W35" s="7">
        <f t="shared" si="0"/>
        <v>240.70796320910972</v>
      </c>
      <c r="X35" s="7">
        <f t="shared" si="4"/>
        <v>712.54928266654224</v>
      </c>
    </row>
    <row r="36" spans="1:24" x14ac:dyDescent="0.45">
      <c r="A36">
        <v>2013</v>
      </c>
      <c r="B36" s="7">
        <v>83.201375326283525</v>
      </c>
      <c r="C36" s="7">
        <v>73.533833927064862</v>
      </c>
      <c r="D36" s="7">
        <v>30.231466930943803</v>
      </c>
      <c r="E36" s="7">
        <v>81.213024386317912</v>
      </c>
      <c r="F36" s="7">
        <f t="shared" si="1"/>
        <v>268.17970057061012</v>
      </c>
      <c r="G36" s="6"/>
      <c r="H36" s="7">
        <v>73.693226591572113</v>
      </c>
      <c r="I36" s="7">
        <v>67.165184303854986</v>
      </c>
      <c r="J36" s="7">
        <v>27.029705561560796</v>
      </c>
      <c r="K36" s="7">
        <v>103.12611524480216</v>
      </c>
      <c r="L36" s="7">
        <f t="shared" si="2"/>
        <v>271.01423170179004</v>
      </c>
      <c r="N36" s="7">
        <v>23.1876943268676</v>
      </c>
      <c r="O36" s="7">
        <v>62.204649616675795</v>
      </c>
      <c r="P36" s="7">
        <v>23.9920470267942</v>
      </c>
      <c r="Q36" s="7">
        <v>56.949217786720325</v>
      </c>
      <c r="R36" s="7">
        <f t="shared" si="3"/>
        <v>166.3336087570579</v>
      </c>
      <c r="T36" s="7">
        <f t="shared" si="0"/>
        <v>180.08229624472324</v>
      </c>
      <c r="U36" s="7">
        <f t="shared" si="0"/>
        <v>202.90366784759564</v>
      </c>
      <c r="V36" s="7">
        <f t="shared" si="0"/>
        <v>81.253219519298796</v>
      </c>
      <c r="W36" s="7">
        <f t="shared" si="0"/>
        <v>241.28835741784042</v>
      </c>
      <c r="X36" s="7">
        <f t="shared" si="4"/>
        <v>705.52754102945812</v>
      </c>
    </row>
    <row r="37" spans="1:24" x14ac:dyDescent="0.45">
      <c r="A37">
        <v>2014</v>
      </c>
      <c r="B37" s="7">
        <v>84.012678473838633</v>
      </c>
      <c r="C37" s="7">
        <v>66.614603198635891</v>
      </c>
      <c r="D37" s="7">
        <v>32.073035758397602</v>
      </c>
      <c r="E37" s="7">
        <v>94.46774271428572</v>
      </c>
      <c r="F37" s="7">
        <f>+SUM(B37:E37)</f>
        <v>277.16806014515782</v>
      </c>
      <c r="G37" s="6"/>
      <c r="H37" s="7">
        <v>87.348185343898805</v>
      </c>
      <c r="I37" s="7">
        <v>61.255407286899114</v>
      </c>
      <c r="J37" s="7">
        <v>32.856969136852008</v>
      </c>
      <c r="K37" s="7">
        <v>110.53799695281783</v>
      </c>
      <c r="L37" s="7">
        <f t="shared" si="2"/>
        <v>291.99855872046777</v>
      </c>
      <c r="N37" s="7">
        <v>19.920365579455702</v>
      </c>
      <c r="O37" s="7">
        <v>60.779584668834204</v>
      </c>
      <c r="P37" s="7">
        <v>26.0530687269423</v>
      </c>
      <c r="Q37" s="7">
        <v>50.473361771952817</v>
      </c>
      <c r="R37" s="7">
        <f t="shared" si="3"/>
        <v>157.22638074718503</v>
      </c>
      <c r="T37" s="7">
        <f t="shared" si="0"/>
        <v>191.28122939719313</v>
      </c>
      <c r="U37" s="7">
        <f t="shared" si="0"/>
        <v>188.64959515436919</v>
      </c>
      <c r="V37" s="7">
        <f t="shared" si="0"/>
        <v>90.98307362219191</v>
      </c>
      <c r="W37" s="7">
        <f t="shared" si="0"/>
        <v>255.47910143905639</v>
      </c>
      <c r="X37" s="7">
        <f t="shared" si="4"/>
        <v>726.39299961281063</v>
      </c>
    </row>
    <row r="38" spans="1:24" x14ac:dyDescent="0.45">
      <c r="A38">
        <v>2015</v>
      </c>
      <c r="B38" s="7">
        <v>76.223004054722793</v>
      </c>
      <c r="C38" s="7">
        <v>65.6289446385411</v>
      </c>
      <c r="D38" s="7">
        <v>36.622503074794587</v>
      </c>
      <c r="E38" s="7">
        <v>102.62159555212355</v>
      </c>
      <c r="F38" s="7">
        <f t="shared" si="1"/>
        <v>281.09604732018204</v>
      </c>
      <c r="G38" s="6"/>
      <c r="H38" s="7">
        <v>106.0567770489929</v>
      </c>
      <c r="I38" s="7">
        <v>58.47596165032229</v>
      </c>
      <c r="J38" s="7">
        <v>39.804217628686793</v>
      </c>
      <c r="K38" s="7">
        <v>108.9444600772201</v>
      </c>
      <c r="L38" s="7">
        <f t="shared" si="2"/>
        <v>313.2814164052221</v>
      </c>
      <c r="N38" s="7">
        <v>28.026890952558002</v>
      </c>
      <c r="O38" s="7">
        <v>60.688796643363794</v>
      </c>
      <c r="P38" s="7">
        <v>22.532461937874597</v>
      </c>
      <c r="Q38" s="7">
        <v>58.981078877837824</v>
      </c>
      <c r="R38" s="7">
        <f t="shared" si="3"/>
        <v>170.22922841163421</v>
      </c>
      <c r="T38" s="7">
        <f t="shared" si="0"/>
        <v>210.3066720562737</v>
      </c>
      <c r="U38" s="7">
        <f t="shared" si="0"/>
        <v>184.79370293222718</v>
      </c>
      <c r="V38" s="7">
        <f t="shared" si="0"/>
        <v>98.95918264135598</v>
      </c>
      <c r="W38" s="7">
        <f t="shared" si="0"/>
        <v>270.54713450718145</v>
      </c>
      <c r="X38" s="7">
        <f t="shared" si="4"/>
        <v>764.60669213703841</v>
      </c>
    </row>
    <row r="39" spans="1:24" x14ac:dyDescent="0.45">
      <c r="A39">
        <v>2016</v>
      </c>
      <c r="B39" s="7">
        <v>83.556173668203797</v>
      </c>
      <c r="C39" s="7">
        <v>67.086215588301684</v>
      </c>
      <c r="D39" s="7">
        <v>38.671835377223033</v>
      </c>
      <c r="E39" s="7">
        <v>103.72399548387097</v>
      </c>
      <c r="F39" s="7">
        <f t="shared" si="1"/>
        <v>293.03822011759951</v>
      </c>
      <c r="G39" s="6"/>
      <c r="H39" s="7">
        <v>134.19321723644859</v>
      </c>
      <c r="I39" s="7">
        <v>59.058401525391297</v>
      </c>
      <c r="J39" s="7">
        <v>40.317283452309503</v>
      </c>
      <c r="K39" s="7">
        <v>105.06691748260596</v>
      </c>
      <c r="L39" s="7">
        <f t="shared" si="2"/>
        <v>338.63581969675533</v>
      </c>
      <c r="N39" s="7">
        <v>40.046448763809806</v>
      </c>
      <c r="O39" s="7">
        <v>60.743774381997994</v>
      </c>
      <c r="P39" s="7">
        <v>20.328400617713701</v>
      </c>
      <c r="Q39" s="7">
        <v>61.712064592590778</v>
      </c>
      <c r="R39" s="7">
        <f t="shared" si="3"/>
        <v>182.83068835611226</v>
      </c>
      <c r="T39" s="7">
        <f t="shared" si="0"/>
        <v>257.79583966846218</v>
      </c>
      <c r="U39" s="7">
        <f t="shared" si="0"/>
        <v>186.888391495691</v>
      </c>
      <c r="V39" s="7">
        <f t="shared" si="0"/>
        <v>99.317519447246241</v>
      </c>
      <c r="W39" s="7">
        <f t="shared" si="0"/>
        <v>270.50297755906769</v>
      </c>
      <c r="X39" s="7">
        <f t="shared" si="4"/>
        <v>814.50472817046716</v>
      </c>
    </row>
    <row r="40" spans="1:24" x14ac:dyDescent="0.45">
      <c r="A40">
        <v>2017</v>
      </c>
      <c r="B40" s="7">
        <v>101.29890778219138</v>
      </c>
      <c r="C40" s="7">
        <v>69.769141824157103</v>
      </c>
      <c r="D40" s="7">
        <v>35.853697956106508</v>
      </c>
      <c r="E40" s="7">
        <v>104.73405200048872</v>
      </c>
      <c r="F40" s="7">
        <f t="shared" si="1"/>
        <v>311.65579956294374</v>
      </c>
      <c r="G40" s="6"/>
      <c r="H40" s="7">
        <v>165.13588556604907</v>
      </c>
      <c r="I40" s="7">
        <v>68.973783619264836</v>
      </c>
      <c r="J40" s="7">
        <v>45.630766407158319</v>
      </c>
      <c r="K40" s="7">
        <v>104.59113544288333</v>
      </c>
      <c r="L40" s="7">
        <f t="shared" si="2"/>
        <v>384.33157103535558</v>
      </c>
      <c r="N40" s="7">
        <v>52.958312808031586</v>
      </c>
      <c r="O40" s="7">
        <v>65.292962164893581</v>
      </c>
      <c r="P40" s="7">
        <v>19.998195699621398</v>
      </c>
      <c r="Q40" s="7">
        <v>54.832884661707482</v>
      </c>
      <c r="R40" s="7">
        <f t="shared" si="3"/>
        <v>193.08235533425403</v>
      </c>
      <c r="T40" s="7">
        <f t="shared" si="0"/>
        <v>319.39310615627198</v>
      </c>
      <c r="U40" s="7">
        <f t="shared" si="0"/>
        <v>204.03588760831553</v>
      </c>
      <c r="V40" s="7">
        <f t="shared" si="0"/>
        <v>101.48266006288623</v>
      </c>
      <c r="W40" s="7">
        <f t="shared" si="0"/>
        <v>264.15807210507955</v>
      </c>
      <c r="X40" s="7">
        <f t="shared" si="4"/>
        <v>889.0697259325533</v>
      </c>
    </row>
    <row r="41" spans="1:24" x14ac:dyDescent="0.45">
      <c r="A41">
        <v>2018</v>
      </c>
      <c r="B41" s="7">
        <v>100.78700484292442</v>
      </c>
      <c r="C41" s="7">
        <v>69.318383011062878</v>
      </c>
      <c r="D41" s="7">
        <v>35.310486165121489</v>
      </c>
      <c r="E41" s="7">
        <v>110.40246166321269</v>
      </c>
      <c r="F41" s="7">
        <f t="shared" si="1"/>
        <v>315.81833568232145</v>
      </c>
      <c r="G41" s="6"/>
      <c r="H41" s="7">
        <v>161.54030133257888</v>
      </c>
      <c r="I41" s="7">
        <v>69.239133177647318</v>
      </c>
      <c r="J41" s="7">
        <v>51.425461152681322</v>
      </c>
      <c r="K41" s="7">
        <v>110.26371929701232</v>
      </c>
      <c r="L41" s="7">
        <f t="shared" si="2"/>
        <v>392.46861495991982</v>
      </c>
      <c r="N41" s="7">
        <v>58.274201750496012</v>
      </c>
      <c r="O41" s="7">
        <v>60.687588218567591</v>
      </c>
      <c r="P41" s="7">
        <v>19.8698378377618</v>
      </c>
      <c r="Q41" s="7">
        <v>55.213534739763269</v>
      </c>
      <c r="R41" s="7">
        <f t="shared" si="3"/>
        <v>194.04516254658867</v>
      </c>
      <c r="T41" s="7">
        <f t="shared" si="0"/>
        <v>320.60150792599927</v>
      </c>
      <c r="U41" s="7">
        <f t="shared" si="0"/>
        <v>199.24510440727778</v>
      </c>
      <c r="V41" s="7">
        <f t="shared" si="0"/>
        <v>106.6057851555646</v>
      </c>
      <c r="W41" s="7">
        <f t="shared" si="0"/>
        <v>275.87971569998825</v>
      </c>
      <c r="X41" s="7">
        <f t="shared" si="4"/>
        <v>902.33211318882991</v>
      </c>
    </row>
    <row r="42" spans="1:24" x14ac:dyDescent="0.45">
      <c r="A42">
        <v>2019</v>
      </c>
      <c r="B42" s="7">
        <v>94.046645577677268</v>
      </c>
      <c r="C42" s="7">
        <v>69.827742733115898</v>
      </c>
      <c r="D42" s="7">
        <v>39.932110254009601</v>
      </c>
      <c r="E42" s="7">
        <v>118.34408891663507</v>
      </c>
      <c r="F42" s="7">
        <f t="shared" si="1"/>
        <v>322.15058748143787</v>
      </c>
      <c r="G42" s="6"/>
      <c r="H42" s="7">
        <v>136.42025473712047</v>
      </c>
      <c r="I42" s="7">
        <v>77.292778707611902</v>
      </c>
      <c r="J42" s="7">
        <v>54.640220187818365</v>
      </c>
      <c r="K42" s="7">
        <v>124.72356128293242</v>
      </c>
      <c r="L42" s="7">
        <f t="shared" si="2"/>
        <v>393.07681491548317</v>
      </c>
      <c r="N42" s="7">
        <v>70.364432465608516</v>
      </c>
      <c r="O42" s="7">
        <v>60.663333985841994</v>
      </c>
      <c r="P42" s="7">
        <v>18.8695544380458</v>
      </c>
      <c r="Q42" s="7">
        <v>53.980242726675776</v>
      </c>
      <c r="R42" s="7">
        <f t="shared" si="3"/>
        <v>203.8775636161721</v>
      </c>
      <c r="T42" s="7">
        <f t="shared" si="0"/>
        <v>300.83133278040623</v>
      </c>
      <c r="U42" s="7">
        <f t="shared" si="0"/>
        <v>207.7838554265698</v>
      </c>
      <c r="V42" s="7">
        <f t="shared" si="0"/>
        <v>113.44188487987377</v>
      </c>
      <c r="W42" s="7">
        <f t="shared" si="0"/>
        <v>297.04789292624326</v>
      </c>
      <c r="X42" s="7">
        <f t="shared" si="4"/>
        <v>919.10496601309296</v>
      </c>
    </row>
    <row r="43" spans="1:24" x14ac:dyDescent="0.45">
      <c r="A43">
        <v>2020</v>
      </c>
      <c r="B43" s="7">
        <v>88.77286868200683</v>
      </c>
      <c r="C43" s="7">
        <v>65.808180642311385</v>
      </c>
      <c r="D43" s="7">
        <v>44.876208962105686</v>
      </c>
      <c r="E43" s="7">
        <v>117.42892285516076</v>
      </c>
      <c r="F43" s="7">
        <f t="shared" si="1"/>
        <v>316.88618114158464</v>
      </c>
      <c r="G43" s="6"/>
      <c r="H43" s="7">
        <v>128.89811085452149</v>
      </c>
      <c r="I43" s="7">
        <v>82.73867780443301</v>
      </c>
      <c r="J43" s="7">
        <v>55.690760594032128</v>
      </c>
      <c r="K43" s="7">
        <v>143.90561630175839</v>
      </c>
      <c r="L43" s="7">
        <f t="shared" si="2"/>
        <v>411.23316555474503</v>
      </c>
      <c r="M43" s="11"/>
      <c r="N43" s="7">
        <v>75.630179967962704</v>
      </c>
      <c r="O43" s="7">
        <v>60.505217219614806</v>
      </c>
      <c r="P43" s="7">
        <v>18.456547798661703</v>
      </c>
      <c r="Q43" s="7">
        <v>59.340300180862876</v>
      </c>
      <c r="R43" s="7">
        <f t="shared" si="3"/>
        <v>213.93224516710205</v>
      </c>
      <c r="T43" s="7">
        <f t="shared" si="0"/>
        <v>293.30115950449101</v>
      </c>
      <c r="U43" s="7">
        <f t="shared" si="0"/>
        <v>209.0520756663592</v>
      </c>
      <c r="V43" s="7">
        <f t="shared" si="0"/>
        <v>119.02351735479952</v>
      </c>
      <c r="W43" s="7">
        <f t="shared" si="0"/>
        <v>320.67483933778203</v>
      </c>
      <c r="X43" s="7">
        <f t="shared" si="4"/>
        <v>942.05159186343178</v>
      </c>
    </row>
    <row r="44" spans="1:24" x14ac:dyDescent="0.45">
      <c r="A44">
        <v>2021</v>
      </c>
      <c r="B44" s="7">
        <v>86.572835682330378</v>
      </c>
      <c r="C44" s="7">
        <v>66.21667536986466</v>
      </c>
      <c r="D44" s="7">
        <v>42.564562795914</v>
      </c>
      <c r="E44" s="7">
        <v>116.08639124667511</v>
      </c>
      <c r="F44" s="7">
        <f t="shared" si="1"/>
        <v>311.44046509478414</v>
      </c>
      <c r="G44" s="6"/>
      <c r="H44" s="7">
        <v>144.47192362842739</v>
      </c>
      <c r="I44" s="7">
        <v>80.966816857806521</v>
      </c>
      <c r="J44" s="7">
        <v>56.77852130271431</v>
      </c>
      <c r="K44" s="7">
        <v>129.31902554907163</v>
      </c>
      <c r="L44" s="7">
        <f t="shared" si="2"/>
        <v>411.53628733801986</v>
      </c>
      <c r="M44" s="11"/>
      <c r="N44" s="7">
        <v>72.123879459744117</v>
      </c>
      <c r="O44" s="7">
        <v>70.300910962110393</v>
      </c>
      <c r="P44" s="7">
        <v>18.186157391882595</v>
      </c>
      <c r="Q44" s="7">
        <v>67.154646448181495</v>
      </c>
      <c r="R44" s="7">
        <f t="shared" si="3"/>
        <v>227.76559426191861</v>
      </c>
      <c r="T44" s="7">
        <f t="shared" si="0"/>
        <v>303.1686387705019</v>
      </c>
      <c r="U44" s="7">
        <f t="shared" si="0"/>
        <v>217.48440318978157</v>
      </c>
      <c r="V44" s="7">
        <f t="shared" si="0"/>
        <v>117.52924149051091</v>
      </c>
      <c r="W44" s="7">
        <f t="shared" si="0"/>
        <v>312.5600632439282</v>
      </c>
      <c r="X44" s="7">
        <f t="shared" si="4"/>
        <v>950.74234669472253</v>
      </c>
    </row>
    <row r="45" spans="1:24" x14ac:dyDescent="0.45">
      <c r="A45">
        <v>2022</v>
      </c>
      <c r="B45" s="7">
        <v>89.414925904882963</v>
      </c>
      <c r="C45" s="7">
        <v>74.027338222869531</v>
      </c>
      <c r="D45" s="7">
        <v>35.536712209456496</v>
      </c>
      <c r="E45" s="7">
        <v>117.1771679348426</v>
      </c>
      <c r="F45" s="7">
        <f t="shared" si="1"/>
        <v>316.15614427205156</v>
      </c>
      <c r="G45" s="6"/>
      <c r="H45" s="7">
        <v>170.09233895209121</v>
      </c>
      <c r="I45" s="7">
        <v>100.04544355080328</v>
      </c>
      <c r="J45" s="7">
        <v>54.641955794975303</v>
      </c>
      <c r="K45" s="7">
        <v>137.18570000000003</v>
      </c>
      <c r="L45" s="7">
        <f t="shared" si="2"/>
        <v>461.96543829786981</v>
      </c>
      <c r="M45" s="11"/>
      <c r="N45" s="7">
        <v>74.299750743672604</v>
      </c>
      <c r="O45" s="7">
        <v>79.338639908470611</v>
      </c>
      <c r="P45" s="7">
        <v>16.251169228004098</v>
      </c>
      <c r="Q45" s="7">
        <v>65.262900369648193</v>
      </c>
      <c r="R45" s="7">
        <f t="shared" si="3"/>
        <v>235.15246024979552</v>
      </c>
      <c r="T45" s="7">
        <f t="shared" si="0"/>
        <v>333.80701560064676</v>
      </c>
      <c r="U45" s="7">
        <f t="shared" si="0"/>
        <v>253.41142168214344</v>
      </c>
      <c r="V45" s="7">
        <f t="shared" si="0"/>
        <v>106.4298372324359</v>
      </c>
      <c r="W45" s="7">
        <f t="shared" si="0"/>
        <v>319.6257683044908</v>
      </c>
      <c r="X45" s="7">
        <f t="shared" si="4"/>
        <v>1013.2740428197169</v>
      </c>
    </row>
    <row r="46" spans="1:24" s="1" customFormat="1" ht="14.1" x14ac:dyDescent="0.5">
      <c r="A46" s="10">
        <v>2023</v>
      </c>
      <c r="B46" s="9">
        <v>86.317553253124089</v>
      </c>
      <c r="C46" s="9">
        <v>77.674822366188721</v>
      </c>
      <c r="D46" s="9">
        <v>33.6092467091594</v>
      </c>
      <c r="E46" s="9">
        <v>114.51984105468327</v>
      </c>
      <c r="F46" s="9">
        <f t="shared" si="1"/>
        <v>312.12146338315551</v>
      </c>
      <c r="G46" s="6"/>
      <c r="H46" s="9">
        <v>128.15913172253971</v>
      </c>
      <c r="I46" s="9">
        <v>101.55595044497552</v>
      </c>
      <c r="J46" s="9">
        <v>43.530540663171188</v>
      </c>
      <c r="K46" s="9">
        <v>144.96199999999999</v>
      </c>
      <c r="L46" s="9">
        <f t="shared" si="2"/>
        <v>418.20762283068638</v>
      </c>
      <c r="M46" s="11"/>
      <c r="N46" s="9">
        <v>56.814061154366478</v>
      </c>
      <c r="O46" s="9">
        <v>68.214008138670607</v>
      </c>
      <c r="P46" s="9">
        <v>15.1504789609416</v>
      </c>
      <c r="Q46" s="9">
        <v>69.811258782943909</v>
      </c>
      <c r="R46" s="9">
        <f t="shared" si="3"/>
        <v>209.98980703692257</v>
      </c>
      <c r="T46" s="9">
        <f t="shared" si="0"/>
        <v>271.2907461300303</v>
      </c>
      <c r="U46" s="9">
        <f t="shared" si="0"/>
        <v>247.44478094983484</v>
      </c>
      <c r="V46" s="9">
        <f t="shared" si="0"/>
        <v>92.290266333272186</v>
      </c>
      <c r="W46" s="9">
        <f t="shared" si="0"/>
        <v>329.29309983762721</v>
      </c>
      <c r="X46" s="9">
        <f t="shared" si="4"/>
        <v>940.31889325076452</v>
      </c>
    </row>
    <row r="47" spans="1:24" x14ac:dyDescent="0.45">
      <c r="A47" s="16">
        <v>2024</v>
      </c>
      <c r="B47" s="17">
        <v>67.011957725929193</v>
      </c>
      <c r="C47" s="17">
        <v>65.15122541602058</v>
      </c>
      <c r="D47" s="17">
        <v>31.654226114781494</v>
      </c>
      <c r="E47" s="18">
        <v>117.75005428961792</v>
      </c>
      <c r="F47" s="18">
        <f t="shared" si="1"/>
        <v>281.56746354634919</v>
      </c>
      <c r="G47" s="6"/>
      <c r="H47" s="17">
        <v>69.897437707490909</v>
      </c>
      <c r="I47" s="17">
        <v>90.146799829010419</v>
      </c>
      <c r="J47" s="17">
        <v>38.714046076639114</v>
      </c>
      <c r="K47" s="18">
        <v>143.03862058252426</v>
      </c>
      <c r="L47" s="17">
        <f t="shared" si="2"/>
        <v>341.79690419566469</v>
      </c>
      <c r="N47" s="17">
        <v>36.388944010417504</v>
      </c>
      <c r="O47" s="17">
        <v>49.929550776723602</v>
      </c>
      <c r="P47" s="17">
        <v>10.694922838373</v>
      </c>
      <c r="Q47" s="18">
        <v>71.180106994374185</v>
      </c>
      <c r="R47" s="17">
        <f t="shared" si="3"/>
        <v>168.19352461988831</v>
      </c>
      <c r="T47" s="17">
        <f t="shared" ref="T47:W47" si="5">+B47+H47+N47</f>
        <v>173.29833944383762</v>
      </c>
      <c r="U47" s="17">
        <f t="shared" si="5"/>
        <v>205.2275760217546</v>
      </c>
      <c r="V47" s="17">
        <f t="shared" si="5"/>
        <v>81.063195029793604</v>
      </c>
      <c r="W47" s="18">
        <f t="shared" si="5"/>
        <v>331.96878186651634</v>
      </c>
      <c r="X47" s="18">
        <f t="shared" ref="X47" si="6">+SUM(T47:W47)</f>
        <v>791.55789236190219</v>
      </c>
    </row>
    <row r="48" spans="1:24" x14ac:dyDescent="0.45">
      <c r="A48" s="16">
        <v>2025</v>
      </c>
      <c r="B48" s="17">
        <v>62.846337784508897</v>
      </c>
      <c r="C48" s="17">
        <v>56.166809946559482</v>
      </c>
      <c r="D48" s="17">
        <v>28.997194774520484</v>
      </c>
      <c r="E48" s="18">
        <v>116.11491165189729</v>
      </c>
      <c r="F48" s="18">
        <f>+SUM(B48:E48)</f>
        <v>264.12525415748615</v>
      </c>
      <c r="G48" s="6"/>
      <c r="H48" s="17">
        <v>84.492169621954503</v>
      </c>
      <c r="I48" s="17">
        <v>75.310528841242217</v>
      </c>
      <c r="J48" s="17">
        <v>37.287947093786904</v>
      </c>
      <c r="K48" s="18">
        <v>147.93720365825243</v>
      </c>
      <c r="L48" s="17">
        <f t="shared" ref="L48" si="7">+SUM(H48:K48)</f>
        <v>345.02784921523607</v>
      </c>
      <c r="N48" s="17">
        <v>37.493280891547897</v>
      </c>
      <c r="O48" s="17">
        <v>45.249424894173593</v>
      </c>
      <c r="P48" s="17">
        <v>9.1690305885807017</v>
      </c>
      <c r="Q48" s="18">
        <v>76.762860484129021</v>
      </c>
      <c r="R48" s="17">
        <f t="shared" ref="R48" si="8">+SUM(N48:Q48)</f>
        <v>168.67459685843119</v>
      </c>
      <c r="T48" s="17">
        <f t="shared" ref="T48" si="9">+B48+H48+N48</f>
        <v>184.8317882980113</v>
      </c>
      <c r="U48" s="17">
        <f t="shared" ref="U48" si="10">+C48+I48+O48</f>
        <v>176.72676368197529</v>
      </c>
      <c r="V48" s="17">
        <f t="shared" ref="V48" si="11">+D48+J48+P48</f>
        <v>75.454172456888088</v>
      </c>
      <c r="W48" s="18">
        <f t="shared" ref="W48" si="12">+E48+K48+Q48</f>
        <v>340.81497579427872</v>
      </c>
      <c r="X48" s="18">
        <f t="shared" ref="X48" si="13">+SUM(T48:W48)</f>
        <v>777.82770023115336</v>
      </c>
    </row>
    <row r="49" spans="1:24" x14ac:dyDescent="0.45">
      <c r="A49" s="16">
        <v>2026</v>
      </c>
      <c r="B49" s="17">
        <v>67.217451512692918</v>
      </c>
      <c r="C49" s="17">
        <v>54.668614526196166</v>
      </c>
      <c r="D49" s="17">
        <v>32.163338344849222</v>
      </c>
      <c r="E49" s="18">
        <v>118.28187170599723</v>
      </c>
      <c r="F49" s="18">
        <f>+SUM(B49:E49)</f>
        <v>272.33127608973552</v>
      </c>
      <c r="G49" s="6"/>
      <c r="H49" s="17">
        <v>103.11526046089699</v>
      </c>
      <c r="I49" s="17">
        <v>66.929219858907388</v>
      </c>
      <c r="J49" s="17">
        <v>36.653888199461207</v>
      </c>
      <c r="K49" s="18">
        <v>153.06402084466021</v>
      </c>
      <c r="L49" s="17">
        <f t="shared" ref="L49" si="14">+SUM(H49:K49)</f>
        <v>359.76238936392582</v>
      </c>
      <c r="N49" s="17">
        <v>42.146686613151296</v>
      </c>
      <c r="O49" s="17">
        <v>48.395027754294006</v>
      </c>
      <c r="P49" s="17">
        <v>10.5133419583671</v>
      </c>
      <c r="Q49" s="18">
        <v>76.762860484129035</v>
      </c>
      <c r="R49" s="17">
        <f t="shared" ref="R49" si="15">+SUM(N49:Q49)</f>
        <v>177.81791680994144</v>
      </c>
      <c r="T49" s="17">
        <f t="shared" ref="T49" si="16">+B49+H49+N49</f>
        <v>212.47939858674121</v>
      </c>
      <c r="U49" s="17">
        <f t="shared" ref="U49" si="17">+C49+I49+O49</f>
        <v>169.99286213939757</v>
      </c>
      <c r="V49" s="17">
        <f t="shared" ref="V49" si="18">+D49+J49+P49</f>
        <v>79.330568502677522</v>
      </c>
      <c r="W49" s="18">
        <f t="shared" ref="W49" si="19">+E49+K49+Q49</f>
        <v>348.10875303478645</v>
      </c>
      <c r="X49" s="18">
        <f t="shared" ref="X49" si="20">+SUM(T49:W49)</f>
        <v>809.91158226360267</v>
      </c>
    </row>
    <row r="52" spans="1:24" ht="17.7" x14ac:dyDescent="0.6">
      <c r="B52" s="42" t="s">
        <v>4</v>
      </c>
      <c r="C52" s="42"/>
      <c r="D52" s="42"/>
      <c r="E52" s="42"/>
      <c r="F52" s="42"/>
      <c r="H52" s="42" t="s">
        <v>13</v>
      </c>
      <c r="I52" s="42"/>
      <c r="J52" s="42"/>
      <c r="K52" s="42"/>
      <c r="L52" s="42"/>
      <c r="N52" s="42" t="s">
        <v>14</v>
      </c>
      <c r="O52" s="42"/>
      <c r="P52" s="42"/>
      <c r="Q52" s="42"/>
      <c r="R52" s="42"/>
      <c r="T52" s="42" t="s">
        <v>15</v>
      </c>
      <c r="U52" s="42"/>
      <c r="V52" s="42"/>
      <c r="W52" s="42"/>
      <c r="X52" s="42"/>
    </row>
    <row r="54" spans="1:24" s="8" customFormat="1" ht="20.25" customHeight="1" x14ac:dyDescent="0.45">
      <c r="B54" s="27" t="s">
        <v>8</v>
      </c>
      <c r="C54" s="27" t="s">
        <v>9</v>
      </c>
      <c r="D54" s="27" t="s">
        <v>10</v>
      </c>
      <c r="E54" s="27" t="s">
        <v>11</v>
      </c>
      <c r="F54" s="27" t="s">
        <v>12</v>
      </c>
      <c r="H54" s="27" t="s">
        <v>8</v>
      </c>
      <c r="I54" s="27" t="s">
        <v>9</v>
      </c>
      <c r="J54" s="27" t="s">
        <v>10</v>
      </c>
      <c r="K54" s="27" t="s">
        <v>11</v>
      </c>
      <c r="L54" s="27" t="s">
        <v>12</v>
      </c>
      <c r="N54" s="27" t="s">
        <v>8</v>
      </c>
      <c r="O54" s="27" t="s">
        <v>9</v>
      </c>
      <c r="P54" s="27" t="s">
        <v>10</v>
      </c>
      <c r="Q54" s="27" t="s">
        <v>11</v>
      </c>
      <c r="R54" s="27" t="s">
        <v>12</v>
      </c>
      <c r="T54" s="27" t="s">
        <v>8</v>
      </c>
      <c r="U54" s="27" t="s">
        <v>9</v>
      </c>
      <c r="V54" s="27" t="s">
        <v>10</v>
      </c>
      <c r="W54" s="27" t="s">
        <v>11</v>
      </c>
      <c r="X54" s="27" t="s">
        <v>12</v>
      </c>
    </row>
    <row r="55" spans="1:24" x14ac:dyDescent="0.45">
      <c r="A55">
        <v>2008</v>
      </c>
      <c r="B55" s="7">
        <f t="shared" ref="B55:E73" si="21">+B31</f>
        <v>82.117255429965397</v>
      </c>
      <c r="C55" s="7">
        <f t="shared" si="21"/>
        <v>81.841008265746794</v>
      </c>
      <c r="D55" s="7">
        <f t="shared" si="21"/>
        <v>34.879292372274598</v>
      </c>
      <c r="E55" s="7">
        <f t="shared" si="21"/>
        <v>76.724281690140856</v>
      </c>
      <c r="F55" s="7">
        <f>+SUM(B55:E55)</f>
        <v>275.56183775812764</v>
      </c>
      <c r="H55" s="7">
        <f t="shared" ref="H55:K73" si="22">+H31*$I$4/100</f>
        <v>63.768180325736381</v>
      </c>
      <c r="I55" s="7">
        <f t="shared" si="22"/>
        <v>75.292621672673135</v>
      </c>
      <c r="J55" s="7">
        <f t="shared" si="22"/>
        <v>25.928906178529797</v>
      </c>
      <c r="K55" s="7">
        <f t="shared" si="22"/>
        <v>115.47275321619878</v>
      </c>
      <c r="L55" s="7">
        <f>+SUM(H55:K55)</f>
        <v>280.46246139313808</v>
      </c>
      <c r="N55" s="7">
        <f t="shared" ref="N55:Q73" si="23">+N31*$O$4/100</f>
        <v>61.997784311090079</v>
      </c>
      <c r="O55" s="7">
        <f t="shared" si="23"/>
        <v>193.07343881260115</v>
      </c>
      <c r="P55" s="7">
        <f t="shared" si="23"/>
        <v>22.5953146199397</v>
      </c>
      <c r="Q55" s="7">
        <f t="shared" si="23"/>
        <v>72.624649612187326</v>
      </c>
      <c r="R55" s="7">
        <f>+SUM(N55:Q55)</f>
        <v>350.29118735581824</v>
      </c>
      <c r="T55" s="7">
        <f t="shared" ref="T55:W70" si="24">+B55+H55+N55</f>
        <v>207.88322006679186</v>
      </c>
      <c r="U55" s="7">
        <f t="shared" si="24"/>
        <v>350.2070687510211</v>
      </c>
      <c r="V55" s="7">
        <f t="shared" si="24"/>
        <v>83.403513170744091</v>
      </c>
      <c r="W55" s="7">
        <f t="shared" si="24"/>
        <v>264.82168451852698</v>
      </c>
      <c r="X55" s="7">
        <f>+SUM(T55:W55)</f>
        <v>906.31548650708396</v>
      </c>
    </row>
    <row r="56" spans="1:24" x14ac:dyDescent="0.45">
      <c r="A56">
        <v>2009</v>
      </c>
      <c r="B56" s="7">
        <f t="shared" si="21"/>
        <v>59.370910863577777</v>
      </c>
      <c r="C56" s="7">
        <f t="shared" si="21"/>
        <v>85.351852061780889</v>
      </c>
      <c r="D56" s="7">
        <f t="shared" si="21"/>
        <v>33.78359226075392</v>
      </c>
      <c r="E56" s="7">
        <f t="shared" si="21"/>
        <v>88.580595348837221</v>
      </c>
      <c r="F56" s="7">
        <f t="shared" ref="F56:F68" si="25">+SUM(B56:E56)</f>
        <v>267.08695053494978</v>
      </c>
      <c r="H56" s="7">
        <f t="shared" si="22"/>
        <v>48.468778967684017</v>
      </c>
      <c r="I56" s="7">
        <f t="shared" si="22"/>
        <v>67.038606400701639</v>
      </c>
      <c r="J56" s="7">
        <f t="shared" si="22"/>
        <v>24.849965434611878</v>
      </c>
      <c r="K56" s="7">
        <f t="shared" si="22"/>
        <v>116.29795493643877</v>
      </c>
      <c r="L56" s="7">
        <f t="shared" ref="L56:L71" si="26">+SUM(H56:K56)</f>
        <v>256.6553057394363</v>
      </c>
      <c r="N56" s="7">
        <f t="shared" si="23"/>
        <v>37.767734954609153</v>
      </c>
      <c r="O56" s="7">
        <f t="shared" si="23"/>
        <v>178.78251421569769</v>
      </c>
      <c r="P56" s="7">
        <f t="shared" si="23"/>
        <v>23.377563552940344</v>
      </c>
      <c r="Q56" s="7">
        <f t="shared" si="23"/>
        <v>66.662822399693027</v>
      </c>
      <c r="R56" s="7">
        <f t="shared" ref="R56:R71" si="27">+SUM(N56:Q56)</f>
        <v>306.59063512294023</v>
      </c>
      <c r="T56" s="7">
        <f t="shared" si="24"/>
        <v>145.60742478587093</v>
      </c>
      <c r="U56" s="7">
        <f t="shared" si="24"/>
        <v>331.1729726781802</v>
      </c>
      <c r="V56" s="7">
        <f t="shared" si="24"/>
        <v>82.011121248306139</v>
      </c>
      <c r="W56" s="7">
        <f t="shared" si="24"/>
        <v>271.54137268496902</v>
      </c>
      <c r="X56" s="7">
        <f t="shared" ref="X56:X70" si="28">+SUM(T56:W56)</f>
        <v>830.33289139732631</v>
      </c>
    </row>
    <row r="57" spans="1:24" x14ac:dyDescent="0.45">
      <c r="A57">
        <v>2010</v>
      </c>
      <c r="B57" s="7">
        <f t="shared" si="21"/>
        <v>45.447102565310615</v>
      </c>
      <c r="C57" s="7">
        <f t="shared" si="21"/>
        <v>74.922150584017203</v>
      </c>
      <c r="D57" s="7">
        <f t="shared" si="21"/>
        <v>29.378213982003096</v>
      </c>
      <c r="E57" s="7">
        <f t="shared" si="21"/>
        <v>86.884945154019547</v>
      </c>
      <c r="F57" s="7">
        <f t="shared" si="25"/>
        <v>236.63241228535048</v>
      </c>
      <c r="H57" s="7">
        <f t="shared" si="22"/>
        <v>50.850477689412394</v>
      </c>
      <c r="I57" s="7">
        <f t="shared" si="22"/>
        <v>54.179271047025161</v>
      </c>
      <c r="J57" s="7">
        <f t="shared" si="22"/>
        <v>25.918493028397343</v>
      </c>
      <c r="K57" s="7">
        <f t="shared" si="22"/>
        <v>107.72396373172354</v>
      </c>
      <c r="L57" s="7">
        <f t="shared" si="26"/>
        <v>238.67220549655843</v>
      </c>
      <c r="N57" s="7">
        <f t="shared" si="23"/>
        <v>25.955037346042833</v>
      </c>
      <c r="O57" s="7">
        <f t="shared" si="23"/>
        <v>116.88556082980523</v>
      </c>
      <c r="P57" s="7">
        <f t="shared" si="23"/>
        <v>27.693182699729434</v>
      </c>
      <c r="Q57" s="7">
        <f t="shared" si="23"/>
        <v>69.998605966336143</v>
      </c>
      <c r="R57" s="7">
        <f t="shared" si="27"/>
        <v>240.53238684191365</v>
      </c>
      <c r="T57" s="7">
        <f t="shared" si="24"/>
        <v>122.25261760076584</v>
      </c>
      <c r="U57" s="7">
        <f t="shared" si="24"/>
        <v>245.9869824608476</v>
      </c>
      <c r="V57" s="7">
        <f t="shared" si="24"/>
        <v>82.989889710129873</v>
      </c>
      <c r="W57" s="7">
        <f t="shared" si="24"/>
        <v>264.60751485207925</v>
      </c>
      <c r="X57" s="7">
        <f t="shared" si="28"/>
        <v>715.83700462382262</v>
      </c>
    </row>
    <row r="58" spans="1:24" x14ac:dyDescent="0.45">
      <c r="A58">
        <v>2011</v>
      </c>
      <c r="B58" s="7">
        <f t="shared" si="21"/>
        <v>60.064036648792687</v>
      </c>
      <c r="C58" s="7">
        <f t="shared" si="21"/>
        <v>72.827320259829108</v>
      </c>
      <c r="D58" s="7">
        <f t="shared" si="21"/>
        <v>31.450851696695892</v>
      </c>
      <c r="E58" s="7">
        <f t="shared" si="21"/>
        <v>87.666548936170202</v>
      </c>
      <c r="F58" s="7">
        <f t="shared" si="25"/>
        <v>252.00875754148791</v>
      </c>
      <c r="H58" s="7">
        <f t="shared" si="22"/>
        <v>67.383159093403805</v>
      </c>
      <c r="I58" s="7">
        <f t="shared" si="22"/>
        <v>58.990275812808811</v>
      </c>
      <c r="J58" s="7">
        <f t="shared" si="22"/>
        <v>30.76373127158389</v>
      </c>
      <c r="K58" s="7">
        <f t="shared" si="22"/>
        <v>98.70305428412199</v>
      </c>
      <c r="L58" s="7">
        <f t="shared" si="26"/>
        <v>255.84022046191848</v>
      </c>
      <c r="N58" s="7">
        <f t="shared" si="23"/>
        <v>39.052774862223792</v>
      </c>
      <c r="O58" s="7">
        <f t="shared" si="23"/>
        <v>100.55872858045977</v>
      </c>
      <c r="P58" s="7">
        <f t="shared" si="23"/>
        <v>32.035451794152387</v>
      </c>
      <c r="Q58" s="7">
        <f t="shared" si="23"/>
        <v>73.548633976039156</v>
      </c>
      <c r="R58" s="7">
        <f t="shared" si="27"/>
        <v>245.19558921287509</v>
      </c>
      <c r="T58" s="7">
        <f t="shared" si="24"/>
        <v>166.4999706044203</v>
      </c>
      <c r="U58" s="7">
        <f t="shared" si="24"/>
        <v>232.3763246530977</v>
      </c>
      <c r="V58" s="7">
        <f t="shared" si="24"/>
        <v>94.250034762432165</v>
      </c>
      <c r="W58" s="7">
        <f t="shared" si="24"/>
        <v>259.91823719633135</v>
      </c>
      <c r="X58" s="7">
        <f t="shared" si="28"/>
        <v>753.04456721628151</v>
      </c>
    </row>
    <row r="59" spans="1:24" x14ac:dyDescent="0.45">
      <c r="A59">
        <v>2012</v>
      </c>
      <c r="B59" s="7">
        <f t="shared" si="21"/>
        <v>75.607456229897124</v>
      </c>
      <c r="C59" s="7">
        <f t="shared" si="21"/>
        <v>77.312960250187288</v>
      </c>
      <c r="D59" s="7">
        <f t="shared" si="21"/>
        <v>29.467731550880696</v>
      </c>
      <c r="E59" s="7">
        <f t="shared" si="21"/>
        <v>77.186362658385065</v>
      </c>
      <c r="F59" s="7">
        <f t="shared" si="25"/>
        <v>259.57451068935018</v>
      </c>
      <c r="H59" s="7">
        <f t="shared" si="22"/>
        <v>73.217816866179831</v>
      </c>
      <c r="I59" s="7">
        <f t="shared" si="22"/>
        <v>72.478369026545408</v>
      </c>
      <c r="J59" s="7">
        <f t="shared" si="22"/>
        <v>28.603594464497629</v>
      </c>
      <c r="K59" s="7">
        <f t="shared" si="22"/>
        <v>110.4783485289524</v>
      </c>
      <c r="L59" s="7">
        <f t="shared" si="26"/>
        <v>284.77812888617524</v>
      </c>
      <c r="N59" s="7">
        <f t="shared" si="23"/>
        <v>45.362996237990622</v>
      </c>
      <c r="O59" s="7">
        <f t="shared" si="23"/>
        <v>100.16094862453092</v>
      </c>
      <c r="P59" s="7">
        <f t="shared" si="23"/>
        <v>33.852882721805429</v>
      </c>
      <c r="Q59" s="7">
        <f t="shared" si="23"/>
        <v>83.165522370517991</v>
      </c>
      <c r="R59" s="7">
        <f t="shared" si="27"/>
        <v>262.54234995484495</v>
      </c>
      <c r="T59" s="7">
        <f t="shared" si="24"/>
        <v>194.18826933406757</v>
      </c>
      <c r="U59" s="7">
        <f t="shared" si="24"/>
        <v>249.95227790126364</v>
      </c>
      <c r="V59" s="7">
        <f t="shared" si="24"/>
        <v>91.924208737183761</v>
      </c>
      <c r="W59" s="7">
        <f t="shared" si="24"/>
        <v>270.83023355785542</v>
      </c>
      <c r="X59" s="7">
        <f t="shared" si="28"/>
        <v>806.89498953037037</v>
      </c>
    </row>
    <row r="60" spans="1:24" x14ac:dyDescent="0.45">
      <c r="A60">
        <v>2013</v>
      </c>
      <c r="B60" s="7">
        <f t="shared" si="21"/>
        <v>83.201375326283525</v>
      </c>
      <c r="C60" s="7">
        <f t="shared" si="21"/>
        <v>73.533833927064862</v>
      </c>
      <c r="D60" s="7">
        <f t="shared" si="21"/>
        <v>30.231466930943803</v>
      </c>
      <c r="E60" s="7">
        <f t="shared" si="21"/>
        <v>81.213024386317912</v>
      </c>
      <c r="F60" s="7">
        <f t="shared" si="25"/>
        <v>268.17970057061012</v>
      </c>
      <c r="H60" s="7">
        <f t="shared" si="22"/>
        <v>74.562806665352667</v>
      </c>
      <c r="I60" s="7">
        <f t="shared" si="22"/>
        <v>67.957733478640478</v>
      </c>
      <c r="J60" s="7">
        <f t="shared" si="22"/>
        <v>27.348656087187216</v>
      </c>
      <c r="K60" s="7">
        <f t="shared" si="22"/>
        <v>104.34300340469085</v>
      </c>
      <c r="L60" s="7">
        <f t="shared" si="26"/>
        <v>274.21219963587123</v>
      </c>
      <c r="N60" s="7">
        <f t="shared" si="23"/>
        <v>35.493403706136235</v>
      </c>
      <c r="O60" s="7">
        <f t="shared" si="23"/>
        <v>95.216657168245632</v>
      </c>
      <c r="P60" s="7">
        <f t="shared" si="23"/>
        <v>36.724626383913879</v>
      </c>
      <c r="Q60" s="7">
        <f t="shared" si="23"/>
        <v>87.172167666132793</v>
      </c>
      <c r="R60" s="7">
        <f t="shared" si="27"/>
        <v>254.60685492442855</v>
      </c>
      <c r="T60" s="7">
        <f t="shared" si="24"/>
        <v>193.25758569777241</v>
      </c>
      <c r="U60" s="7">
        <f>+C60+I60+O60</f>
        <v>236.70822457395096</v>
      </c>
      <c r="V60" s="7">
        <f t="shared" si="24"/>
        <v>94.304749402044905</v>
      </c>
      <c r="W60" s="7">
        <f t="shared" si="24"/>
        <v>272.72819545714157</v>
      </c>
      <c r="X60" s="7">
        <f t="shared" si="28"/>
        <v>796.99875513090979</v>
      </c>
    </row>
    <row r="61" spans="1:24" x14ac:dyDescent="0.45">
      <c r="A61">
        <v>2014</v>
      </c>
      <c r="B61" s="7">
        <f t="shared" si="21"/>
        <v>84.012678473838633</v>
      </c>
      <c r="C61" s="7">
        <f t="shared" si="21"/>
        <v>66.614603198635891</v>
      </c>
      <c r="D61" s="7">
        <f t="shared" si="21"/>
        <v>32.073035758397602</v>
      </c>
      <c r="E61" s="7">
        <f t="shared" si="21"/>
        <v>94.46774271428572</v>
      </c>
      <c r="F61" s="7">
        <f t="shared" si="25"/>
        <v>277.16806014515782</v>
      </c>
      <c r="H61" s="7">
        <f t="shared" si="22"/>
        <v>88.378893930956821</v>
      </c>
      <c r="I61" s="7">
        <f t="shared" si="22"/>
        <v>61.978221092884525</v>
      </c>
      <c r="J61" s="7">
        <f t="shared" si="22"/>
        <v>33.244681372666861</v>
      </c>
      <c r="K61" s="7">
        <f t="shared" si="22"/>
        <v>111.8423453168611</v>
      </c>
      <c r="L61" s="7">
        <f t="shared" si="26"/>
        <v>295.44414171336928</v>
      </c>
      <c r="N61" s="7">
        <f t="shared" si="23"/>
        <v>30.492103592472841</v>
      </c>
      <c r="O61" s="7">
        <f t="shared" si="23"/>
        <v>93.035310252584509</v>
      </c>
      <c r="P61" s="7">
        <f t="shared" si="23"/>
        <v>39.879432300330578</v>
      </c>
      <c r="Q61" s="7">
        <f t="shared" si="23"/>
        <v>77.259574864328172</v>
      </c>
      <c r="R61" s="7">
        <f t="shared" si="27"/>
        <v>240.66642100971609</v>
      </c>
      <c r="T61" s="7">
        <f t="shared" si="24"/>
        <v>202.88367599726828</v>
      </c>
      <c r="U61" s="7">
        <f t="shared" si="24"/>
        <v>221.62813454410491</v>
      </c>
      <c r="V61" s="7">
        <f t="shared" si="24"/>
        <v>105.19714943139503</v>
      </c>
      <c r="W61" s="7">
        <f t="shared" si="24"/>
        <v>283.56966289547501</v>
      </c>
      <c r="X61" s="7">
        <f t="shared" si="28"/>
        <v>813.27862286824325</v>
      </c>
    </row>
    <row r="62" spans="1:24" x14ac:dyDescent="0.45">
      <c r="A62">
        <v>2015</v>
      </c>
      <c r="B62" s="7">
        <f t="shared" si="21"/>
        <v>76.223004054722793</v>
      </c>
      <c r="C62" s="7">
        <f t="shared" si="21"/>
        <v>65.6289446385411</v>
      </c>
      <c r="D62" s="7">
        <f t="shared" si="21"/>
        <v>36.622503074794587</v>
      </c>
      <c r="E62" s="7">
        <f t="shared" si="21"/>
        <v>102.62159555212355</v>
      </c>
      <c r="F62" s="7">
        <f t="shared" si="25"/>
        <v>281.09604732018204</v>
      </c>
      <c r="H62" s="7">
        <f t="shared" si="22"/>
        <v>107.30824701817102</v>
      </c>
      <c r="I62" s="7">
        <f t="shared" si="22"/>
        <v>59.165977997796098</v>
      </c>
      <c r="J62" s="7">
        <f t="shared" si="22"/>
        <v>40.273907396705297</v>
      </c>
      <c r="K62" s="7">
        <f t="shared" si="22"/>
        <v>110.23000470613131</v>
      </c>
      <c r="L62" s="7">
        <f t="shared" si="26"/>
        <v>316.97813711880372</v>
      </c>
      <c r="N62" s="7">
        <f t="shared" si="23"/>
        <v>42.900761981080535</v>
      </c>
      <c r="O62" s="7">
        <f t="shared" si="23"/>
        <v>92.89634102199696</v>
      </c>
      <c r="P62" s="7">
        <f t="shared" si="23"/>
        <v>34.490439488304645</v>
      </c>
      <c r="Q62" s="7">
        <f t="shared" si="23"/>
        <v>90.282337438306342</v>
      </c>
      <c r="R62" s="7">
        <f t="shared" si="27"/>
        <v>260.56987992968845</v>
      </c>
      <c r="T62" s="7">
        <f t="shared" si="24"/>
        <v>226.43201305397434</v>
      </c>
      <c r="U62" s="7">
        <f t="shared" si="24"/>
        <v>217.69126365833415</v>
      </c>
      <c r="V62" s="7">
        <f t="shared" si="24"/>
        <v>111.38684995980452</v>
      </c>
      <c r="W62" s="7">
        <f t="shared" si="24"/>
        <v>303.13393769656119</v>
      </c>
      <c r="X62" s="7">
        <f t="shared" si="28"/>
        <v>858.64406436867421</v>
      </c>
    </row>
    <row r="63" spans="1:24" x14ac:dyDescent="0.45">
      <c r="A63">
        <v>2016</v>
      </c>
      <c r="B63" s="7">
        <f t="shared" si="21"/>
        <v>83.556173668203797</v>
      </c>
      <c r="C63" s="7">
        <f t="shared" si="21"/>
        <v>67.086215588301684</v>
      </c>
      <c r="D63" s="7">
        <f t="shared" si="21"/>
        <v>38.671835377223033</v>
      </c>
      <c r="E63" s="7">
        <f t="shared" si="21"/>
        <v>103.72399548387097</v>
      </c>
      <c r="F63" s="7">
        <f t="shared" si="25"/>
        <v>293.03822011759951</v>
      </c>
      <c r="H63" s="7">
        <f t="shared" si="22"/>
        <v>135.77669719983868</v>
      </c>
      <c r="I63" s="7">
        <f t="shared" si="22"/>
        <v>59.755290663390916</v>
      </c>
      <c r="J63" s="7">
        <f t="shared" si="22"/>
        <v>40.793027397046757</v>
      </c>
      <c r="K63" s="7">
        <f t="shared" si="22"/>
        <v>106.30670710890072</v>
      </c>
      <c r="L63" s="7">
        <f t="shared" si="26"/>
        <v>342.63172236917706</v>
      </c>
      <c r="N63" s="7">
        <f t="shared" si="23"/>
        <v>61.299099122763664</v>
      </c>
      <c r="O63" s="7">
        <f t="shared" si="23"/>
        <v>92.98049544652433</v>
      </c>
      <c r="P63" s="7">
        <f t="shared" si="23"/>
        <v>31.116682825534362</v>
      </c>
      <c r="Q63" s="7">
        <f t="shared" si="23"/>
        <v>94.462657271878712</v>
      </c>
      <c r="R63" s="7">
        <f t="shared" si="27"/>
        <v>279.85893466670109</v>
      </c>
      <c r="T63" s="7">
        <f t="shared" si="24"/>
        <v>280.63196999080617</v>
      </c>
      <c r="U63" s="7">
        <f t="shared" si="24"/>
        <v>219.82200169821692</v>
      </c>
      <c r="V63" s="7">
        <f t="shared" si="24"/>
        <v>110.58154559980414</v>
      </c>
      <c r="W63" s="7">
        <f t="shared" si="24"/>
        <v>304.49335986465042</v>
      </c>
      <c r="X63" s="7">
        <f t="shared" si="28"/>
        <v>915.52887715347765</v>
      </c>
    </row>
    <row r="64" spans="1:24" x14ac:dyDescent="0.45">
      <c r="A64">
        <v>2017</v>
      </c>
      <c r="B64" s="7">
        <f t="shared" si="21"/>
        <v>101.29890778219138</v>
      </c>
      <c r="C64" s="7">
        <f t="shared" si="21"/>
        <v>69.769141824157103</v>
      </c>
      <c r="D64" s="7">
        <f t="shared" si="21"/>
        <v>35.853697956106508</v>
      </c>
      <c r="E64" s="7">
        <f t="shared" si="21"/>
        <v>104.73405200048872</v>
      </c>
      <c r="F64" s="7">
        <f t="shared" si="25"/>
        <v>311.65579956294374</v>
      </c>
      <c r="H64" s="7">
        <f t="shared" si="22"/>
        <v>167.08448901572848</v>
      </c>
      <c r="I64" s="7">
        <f t="shared" si="22"/>
        <v>69.787674265972157</v>
      </c>
      <c r="J64" s="7">
        <f t="shared" si="22"/>
        <v>46.169209450762793</v>
      </c>
      <c r="K64" s="7">
        <f t="shared" si="22"/>
        <v>105.82531084110937</v>
      </c>
      <c r="L64" s="7">
        <f t="shared" si="26"/>
        <v>388.8666835735728</v>
      </c>
      <c r="N64" s="7">
        <f t="shared" si="23"/>
        <v>81.063289415253948</v>
      </c>
      <c r="O64" s="7">
        <f t="shared" si="23"/>
        <v>99.943937185802611</v>
      </c>
      <c r="P64" s="7">
        <f t="shared" si="23"/>
        <v>30.611238157410472</v>
      </c>
      <c r="Q64" s="7">
        <f t="shared" si="23"/>
        <v>83.932696551675633</v>
      </c>
      <c r="R64" s="7">
        <f t="shared" si="27"/>
        <v>295.55116131014267</v>
      </c>
      <c r="T64" s="7">
        <f t="shared" si="24"/>
        <v>349.44668621317385</v>
      </c>
      <c r="U64" s="7">
        <f t="shared" si="24"/>
        <v>239.50075327593186</v>
      </c>
      <c r="V64" s="7">
        <f t="shared" si="24"/>
        <v>112.63414556427978</v>
      </c>
      <c r="W64" s="7">
        <f t="shared" si="24"/>
        <v>294.49205939327373</v>
      </c>
      <c r="X64" s="7">
        <f t="shared" si="28"/>
        <v>996.07364444665916</v>
      </c>
    </row>
    <row r="65" spans="1:24" x14ac:dyDescent="0.45">
      <c r="A65">
        <v>2018</v>
      </c>
      <c r="B65" s="7">
        <f t="shared" si="21"/>
        <v>100.78700484292442</v>
      </c>
      <c r="C65" s="7">
        <f t="shared" si="21"/>
        <v>69.318383011062878</v>
      </c>
      <c r="D65" s="7">
        <f t="shared" si="21"/>
        <v>35.310486165121489</v>
      </c>
      <c r="E65" s="7">
        <f t="shared" si="21"/>
        <v>110.40246166321269</v>
      </c>
      <c r="F65" s="7">
        <f t="shared" si="25"/>
        <v>315.81833568232145</v>
      </c>
      <c r="H65" s="7">
        <f t="shared" si="22"/>
        <v>163.44647688830332</v>
      </c>
      <c r="I65" s="7">
        <f t="shared" si="22"/>
        <v>70.056154949143561</v>
      </c>
      <c r="J65" s="7">
        <f t="shared" si="22"/>
        <v>52.032281594282971</v>
      </c>
      <c r="K65" s="7">
        <f t="shared" si="22"/>
        <v>111.56483118471708</v>
      </c>
      <c r="L65" s="7">
        <f t="shared" si="26"/>
        <v>397.09974461644691</v>
      </c>
      <c r="N65" s="7">
        <f t="shared" si="23"/>
        <v>89.200320619484245</v>
      </c>
      <c r="O65" s="7">
        <f t="shared" si="23"/>
        <v>92.894491286161411</v>
      </c>
      <c r="P65" s="7">
        <f t="shared" si="23"/>
        <v>30.414760778261986</v>
      </c>
      <c r="Q65" s="7">
        <f t="shared" si="23"/>
        <v>84.515357626155634</v>
      </c>
      <c r="R65" s="7">
        <f t="shared" si="27"/>
        <v>297.02493031006327</v>
      </c>
      <c r="T65" s="7">
        <f t="shared" si="24"/>
        <v>353.43380235071197</v>
      </c>
      <c r="U65" s="7">
        <f t="shared" si="24"/>
        <v>232.26902924636786</v>
      </c>
      <c r="V65" s="7">
        <f t="shared" si="24"/>
        <v>117.75752853766645</v>
      </c>
      <c r="W65" s="7">
        <f t="shared" si="24"/>
        <v>306.4826504740854</v>
      </c>
      <c r="X65" s="7">
        <f t="shared" si="28"/>
        <v>1009.9430106088316</v>
      </c>
    </row>
    <row r="66" spans="1:24" x14ac:dyDescent="0.45">
      <c r="A66">
        <v>2019</v>
      </c>
      <c r="B66" s="7">
        <f t="shared" si="21"/>
        <v>94.046645577677268</v>
      </c>
      <c r="C66" s="7">
        <f t="shared" si="21"/>
        <v>69.827742733115898</v>
      </c>
      <c r="D66" s="7">
        <f t="shared" si="21"/>
        <v>39.932110254009601</v>
      </c>
      <c r="E66" s="7">
        <f t="shared" si="21"/>
        <v>118.34408891663507</v>
      </c>
      <c r="F66" s="7">
        <f t="shared" si="25"/>
        <v>322.15058748143787</v>
      </c>
      <c r="H66" s="7">
        <f t="shared" si="22"/>
        <v>138.03001374301849</v>
      </c>
      <c r="I66" s="7">
        <f t="shared" si="22"/>
        <v>78.204833496361729</v>
      </c>
      <c r="J66" s="7">
        <f t="shared" si="22"/>
        <v>55.284974786034624</v>
      </c>
      <c r="K66" s="7">
        <f t="shared" si="22"/>
        <v>126.19529930607104</v>
      </c>
      <c r="L66" s="7">
        <f t="shared" si="26"/>
        <v>397.71512133148588</v>
      </c>
      <c r="N66" s="7">
        <f t="shared" si="23"/>
        <v>107.70683677510695</v>
      </c>
      <c r="O66" s="7">
        <f t="shared" si="23"/>
        <v>92.857365332128339</v>
      </c>
      <c r="P66" s="7">
        <f t="shared" si="23"/>
        <v>28.883626978316705</v>
      </c>
      <c r="Q66" s="7">
        <f t="shared" si="23"/>
        <v>82.627557541722595</v>
      </c>
      <c r="R66" s="7">
        <f t="shared" si="27"/>
        <v>312.07538662727461</v>
      </c>
      <c r="T66" s="7">
        <f t="shared" si="24"/>
        <v>339.78349609580266</v>
      </c>
      <c r="U66" s="7">
        <f t="shared" si="24"/>
        <v>240.88994156160595</v>
      </c>
      <c r="V66" s="7">
        <f t="shared" si="24"/>
        <v>124.10071201836092</v>
      </c>
      <c r="W66" s="7">
        <f t="shared" si="24"/>
        <v>327.1669457644287</v>
      </c>
      <c r="X66" s="7">
        <f t="shared" si="28"/>
        <v>1031.9410954401983</v>
      </c>
    </row>
    <row r="67" spans="1:24" x14ac:dyDescent="0.45">
      <c r="A67">
        <v>2020</v>
      </c>
      <c r="B67" s="7">
        <f t="shared" si="21"/>
        <v>88.77286868200683</v>
      </c>
      <c r="C67" s="7">
        <f t="shared" si="21"/>
        <v>65.808180642311385</v>
      </c>
      <c r="D67" s="7">
        <f t="shared" si="21"/>
        <v>44.876208962105686</v>
      </c>
      <c r="E67" s="7">
        <f t="shared" si="21"/>
        <v>117.42892285516076</v>
      </c>
      <c r="F67" s="7">
        <f t="shared" si="25"/>
        <v>316.88618114158464</v>
      </c>
      <c r="H67" s="7">
        <f t="shared" si="22"/>
        <v>130.41910856260486</v>
      </c>
      <c r="I67" s="7">
        <f t="shared" si="22"/>
        <v>83.714994202525318</v>
      </c>
      <c r="J67" s="7">
        <f t="shared" si="22"/>
        <v>56.347911569041706</v>
      </c>
      <c r="K67" s="7">
        <f t="shared" si="22"/>
        <v>145.60370257411915</v>
      </c>
      <c r="L67" s="7">
        <f t="shared" si="26"/>
        <v>416.08571690829103</v>
      </c>
      <c r="N67" s="7">
        <f t="shared" si="23"/>
        <v>115.76711647696051</v>
      </c>
      <c r="O67" s="7">
        <f t="shared" si="23"/>
        <v>92.615335998064381</v>
      </c>
      <c r="P67" s="7">
        <f t="shared" si="23"/>
        <v>28.251437715411466</v>
      </c>
      <c r="Q67" s="7">
        <f t="shared" si="23"/>
        <v>90.832197486846795</v>
      </c>
      <c r="R67" s="7">
        <f t="shared" si="27"/>
        <v>327.46608767728316</v>
      </c>
      <c r="T67" s="7">
        <f t="shared" si="24"/>
        <v>334.95909372157217</v>
      </c>
      <c r="U67" s="7">
        <f t="shared" si="24"/>
        <v>242.1385108429011</v>
      </c>
      <c r="V67" s="7">
        <f t="shared" si="24"/>
        <v>129.47555824655885</v>
      </c>
      <c r="W67" s="7">
        <f t="shared" si="24"/>
        <v>353.86482291612668</v>
      </c>
      <c r="X67" s="7">
        <f t="shared" si="28"/>
        <v>1060.4379857271588</v>
      </c>
    </row>
    <row r="68" spans="1:24" x14ac:dyDescent="0.45">
      <c r="A68">
        <v>2021</v>
      </c>
      <c r="B68" s="7">
        <f t="shared" si="21"/>
        <v>86.572835682330378</v>
      </c>
      <c r="C68" s="7">
        <f t="shared" si="21"/>
        <v>66.21667536986466</v>
      </c>
      <c r="D68" s="7">
        <f t="shared" si="21"/>
        <v>42.564562795914</v>
      </c>
      <c r="E68" s="7">
        <f t="shared" si="21"/>
        <v>116.08639124667511</v>
      </c>
      <c r="F68" s="7">
        <f t="shared" si="25"/>
        <v>311.44046509478414</v>
      </c>
      <c r="G68" s="6"/>
      <c r="H68" s="7">
        <f t="shared" si="22"/>
        <v>146.17669232724285</v>
      </c>
      <c r="I68" s="7">
        <f t="shared" si="22"/>
        <v>81.922225296728641</v>
      </c>
      <c r="J68" s="7">
        <f t="shared" si="22"/>
        <v>57.448507854086344</v>
      </c>
      <c r="K68" s="7">
        <f t="shared" si="22"/>
        <v>130.84499005055068</v>
      </c>
      <c r="L68" s="7">
        <f t="shared" si="26"/>
        <v>416.39241552860852</v>
      </c>
      <c r="N68" s="7">
        <f t="shared" si="23"/>
        <v>110.40002228903032</v>
      </c>
      <c r="O68" s="7">
        <f t="shared" si="23"/>
        <v>107.60960440970237</v>
      </c>
      <c r="P68" s="7">
        <f t="shared" si="23"/>
        <v>27.837551119754689</v>
      </c>
      <c r="Q68" s="7">
        <f t="shared" si="23"/>
        <v>102.79361731823141</v>
      </c>
      <c r="R68" s="7">
        <f t="shared" si="27"/>
        <v>348.64079513671879</v>
      </c>
      <c r="T68" s="7">
        <f>+B68+H68+N68</f>
        <v>343.14955029860357</v>
      </c>
      <c r="U68" s="7">
        <f t="shared" si="24"/>
        <v>255.74850507629569</v>
      </c>
      <c r="V68" s="7">
        <f t="shared" si="24"/>
        <v>127.85062176975504</v>
      </c>
      <c r="W68" s="7">
        <f t="shared" si="24"/>
        <v>349.7249986154572</v>
      </c>
      <c r="X68" s="7">
        <f t="shared" si="28"/>
        <v>1076.4736757601115</v>
      </c>
    </row>
    <row r="69" spans="1:24" x14ac:dyDescent="0.45">
      <c r="A69">
        <v>2022</v>
      </c>
      <c r="B69" s="7">
        <f t="shared" si="21"/>
        <v>89.414925904882963</v>
      </c>
      <c r="C69" s="7">
        <f t="shared" si="21"/>
        <v>74.027338222869531</v>
      </c>
      <c r="D69" s="7">
        <f t="shared" si="21"/>
        <v>35.536712209456496</v>
      </c>
      <c r="E69" s="7">
        <f t="shared" si="21"/>
        <v>117.1771679348426</v>
      </c>
      <c r="F69" s="7">
        <f>+SUM(B69:E69)</f>
        <v>316.15614427205156</v>
      </c>
      <c r="G69" s="38"/>
      <c r="H69" s="7">
        <f t="shared" si="22"/>
        <v>172.09942855172591</v>
      </c>
      <c r="I69" s="7">
        <f t="shared" si="22"/>
        <v>101.22597978470277</v>
      </c>
      <c r="J69" s="7">
        <f t="shared" si="22"/>
        <v>55.286730873356021</v>
      </c>
      <c r="K69" s="7">
        <f t="shared" si="22"/>
        <v>138.80449126000002</v>
      </c>
      <c r="L69" s="7">
        <f t="shared" si="26"/>
        <v>467.41663046978471</v>
      </c>
      <c r="N69" s="7">
        <f t="shared" si="23"/>
        <v>113.73062846333966</v>
      </c>
      <c r="O69" s="7">
        <f t="shared" si="23"/>
        <v>121.44365610789596</v>
      </c>
      <c r="P69" s="7">
        <f t="shared" si="23"/>
        <v>24.875664737305875</v>
      </c>
      <c r="Q69" s="7">
        <f t="shared" si="23"/>
        <v>99.897921595820478</v>
      </c>
      <c r="R69" s="7">
        <f t="shared" si="27"/>
        <v>359.94787090436199</v>
      </c>
      <c r="T69" s="7">
        <f t="shared" si="24"/>
        <v>375.24498291994854</v>
      </c>
      <c r="U69" s="7">
        <f t="shared" si="24"/>
        <v>296.69697411546827</v>
      </c>
      <c r="V69" s="7">
        <f t="shared" si="24"/>
        <v>115.6991078201184</v>
      </c>
      <c r="W69" s="7">
        <f t="shared" si="24"/>
        <v>355.87958079066311</v>
      </c>
      <c r="X69" s="7">
        <f t="shared" si="28"/>
        <v>1143.5206456461983</v>
      </c>
    </row>
    <row r="70" spans="1:24" s="1" customFormat="1" ht="14.1" x14ac:dyDescent="0.5">
      <c r="A70" s="10">
        <v>2023</v>
      </c>
      <c r="B70" s="9">
        <f t="shared" si="21"/>
        <v>86.317553253124089</v>
      </c>
      <c r="C70" s="9">
        <f t="shared" si="21"/>
        <v>77.674822366188721</v>
      </c>
      <c r="D70" s="9">
        <f t="shared" si="21"/>
        <v>33.6092467091594</v>
      </c>
      <c r="E70" s="9">
        <f t="shared" si="21"/>
        <v>114.51984105468327</v>
      </c>
      <c r="F70" s="9">
        <f>+SUM(B70:E70)</f>
        <v>312.12146338315551</v>
      </c>
      <c r="G70" s="38"/>
      <c r="H70" s="9">
        <f t="shared" si="22"/>
        <v>129.67140947686568</v>
      </c>
      <c r="I70" s="9">
        <f t="shared" si="22"/>
        <v>102.75431066022624</v>
      </c>
      <c r="J70" s="9">
        <f t="shared" si="22"/>
        <v>44.044201042996612</v>
      </c>
      <c r="K70" s="9">
        <f t="shared" si="22"/>
        <v>146.67255160000002</v>
      </c>
      <c r="L70" s="9">
        <f t="shared" si="26"/>
        <v>423.14247278008855</v>
      </c>
      <c r="N70" s="9">
        <f t="shared" si="23"/>
        <v>86.965283408988768</v>
      </c>
      <c r="O70" s="9">
        <f t="shared" si="23"/>
        <v>104.41518225786309</v>
      </c>
      <c r="P70" s="9">
        <f t="shared" si="23"/>
        <v>23.190838145513307</v>
      </c>
      <c r="Q70" s="9">
        <f t="shared" si="23"/>
        <v>106.86009381905224</v>
      </c>
      <c r="R70" s="9">
        <f t="shared" si="27"/>
        <v>321.43139763141744</v>
      </c>
      <c r="T70" s="9">
        <f t="shared" si="24"/>
        <v>302.95424613897853</v>
      </c>
      <c r="U70" s="9">
        <f t="shared" si="24"/>
        <v>284.84431528427803</v>
      </c>
      <c r="V70" s="9">
        <f t="shared" si="24"/>
        <v>100.84428589766932</v>
      </c>
      <c r="W70" s="9">
        <f t="shared" si="24"/>
        <v>368.05248647373554</v>
      </c>
      <c r="X70" s="9">
        <f t="shared" si="28"/>
        <v>1056.6953337946616</v>
      </c>
    </row>
    <row r="71" spans="1:24" x14ac:dyDescent="0.45">
      <c r="A71" s="16">
        <v>2024</v>
      </c>
      <c r="B71" s="17">
        <f t="shared" si="21"/>
        <v>67.011957725929193</v>
      </c>
      <c r="C71" s="17">
        <f t="shared" si="21"/>
        <v>65.15122541602058</v>
      </c>
      <c r="D71" s="17">
        <f t="shared" si="21"/>
        <v>31.654226114781494</v>
      </c>
      <c r="E71" s="18">
        <f t="shared" si="21"/>
        <v>117.75005428961792</v>
      </c>
      <c r="F71" s="17">
        <f>+SUM(B71:E71)</f>
        <v>281.56746354634919</v>
      </c>
      <c r="G71" s="38"/>
      <c r="H71" s="17">
        <f t="shared" si="22"/>
        <v>70.722227472439315</v>
      </c>
      <c r="I71" s="17">
        <f t="shared" si="22"/>
        <v>91.210532066992741</v>
      </c>
      <c r="J71" s="17">
        <f t="shared" si="22"/>
        <v>39.170871820343457</v>
      </c>
      <c r="K71" s="18">
        <f t="shared" si="22"/>
        <v>144.72647630539805</v>
      </c>
      <c r="L71" s="17">
        <f t="shared" si="26"/>
        <v>345.83010766517356</v>
      </c>
      <c r="N71" s="17">
        <f t="shared" si="23"/>
        <v>55.700556596746075</v>
      </c>
      <c r="O71" s="17">
        <f t="shared" si="23"/>
        <v>76.42716337393081</v>
      </c>
      <c r="P71" s="17">
        <f t="shared" si="23"/>
        <v>16.370718388697547</v>
      </c>
      <c r="Q71" s="18">
        <f t="shared" si="23"/>
        <v>108.95538977628856</v>
      </c>
      <c r="R71" s="17">
        <f t="shared" si="27"/>
        <v>257.453828135663</v>
      </c>
      <c r="T71" s="17">
        <f t="shared" ref="T71:W71" si="29">+B71+H71+N71</f>
        <v>193.43474179511458</v>
      </c>
      <c r="U71" s="17">
        <f t="shared" si="29"/>
        <v>232.78892085694412</v>
      </c>
      <c r="V71" s="17">
        <f t="shared" si="29"/>
        <v>87.195816323822498</v>
      </c>
      <c r="W71" s="18">
        <f t="shared" si="29"/>
        <v>371.4319203713045</v>
      </c>
      <c r="X71" s="17">
        <f t="shared" ref="X71" si="30">+SUM(T71:W71)</f>
        <v>884.85139934718575</v>
      </c>
    </row>
    <row r="72" spans="1:24" x14ac:dyDescent="0.45">
      <c r="A72" s="16">
        <v>2025</v>
      </c>
      <c r="B72" s="17">
        <f t="shared" si="21"/>
        <v>62.846337784508897</v>
      </c>
      <c r="C72" s="17">
        <f t="shared" si="21"/>
        <v>56.166809946559482</v>
      </c>
      <c r="D72" s="17">
        <f t="shared" si="21"/>
        <v>28.997194774520484</v>
      </c>
      <c r="E72" s="18">
        <f t="shared" si="21"/>
        <v>116.11491165189729</v>
      </c>
      <c r="F72" s="17">
        <f>+SUM(B72:E72)</f>
        <v>264.12525415748615</v>
      </c>
      <c r="G72" s="38"/>
      <c r="H72" s="17">
        <f t="shared" si="22"/>
        <v>85.48917722349357</v>
      </c>
      <c r="I72" s="17">
        <f t="shared" si="22"/>
        <v>76.199193081568879</v>
      </c>
      <c r="J72" s="17">
        <f t="shared" si="22"/>
        <v>37.727944869493598</v>
      </c>
      <c r="K72" s="18">
        <f t="shared" si="22"/>
        <v>149.68286266141982</v>
      </c>
      <c r="L72" s="17">
        <f t="shared" ref="L72" si="31">+SUM(H72:K72)</f>
        <v>349.09917783597587</v>
      </c>
      <c r="N72" s="17">
        <f t="shared" si="23"/>
        <v>57.390965060692359</v>
      </c>
      <c r="O72" s="17">
        <f t="shared" si="23"/>
        <v>69.263294685511525</v>
      </c>
      <c r="P72" s="17">
        <f t="shared" si="23"/>
        <v>14.03503512194048</v>
      </c>
      <c r="Q72" s="18">
        <f t="shared" si="23"/>
        <v>117.50091054305629</v>
      </c>
      <c r="R72" s="17">
        <f t="shared" ref="R72" si="32">+SUM(N72:Q72)</f>
        <v>258.19020541120062</v>
      </c>
      <c r="T72" s="17">
        <f t="shared" ref="T72" si="33">+B72+H72+N72</f>
        <v>205.72648006869483</v>
      </c>
      <c r="U72" s="17">
        <f t="shared" ref="U72" si="34">+C72+I72+O72</f>
        <v>201.62929771363991</v>
      </c>
      <c r="V72" s="17">
        <f t="shared" ref="V72" si="35">+D72+J72+P72</f>
        <v>80.760174765954559</v>
      </c>
      <c r="W72" s="18">
        <f t="shared" ref="W72" si="36">+E72+K72+Q72</f>
        <v>383.29868485637343</v>
      </c>
      <c r="X72" s="17">
        <f t="shared" ref="X72" si="37">+SUM(T72:W72)</f>
        <v>871.4146374046627</v>
      </c>
    </row>
    <row r="73" spans="1:24" x14ac:dyDescent="0.45">
      <c r="A73" s="16">
        <v>2026</v>
      </c>
      <c r="B73" s="17">
        <f t="shared" si="21"/>
        <v>67.217451512692918</v>
      </c>
      <c r="C73" s="17">
        <f t="shared" si="21"/>
        <v>54.668614526196166</v>
      </c>
      <c r="D73" s="17">
        <f t="shared" si="21"/>
        <v>32.163338344849222</v>
      </c>
      <c r="E73" s="18">
        <f t="shared" si="21"/>
        <v>118.28187170599723</v>
      </c>
      <c r="F73" s="17">
        <f>+SUM(B73:E73)</f>
        <v>272.33127608973552</v>
      </c>
      <c r="G73" s="38"/>
      <c r="H73" s="17">
        <f t="shared" si="22"/>
        <v>104.33202053433558</v>
      </c>
      <c r="I73" s="17">
        <f t="shared" si="22"/>
        <v>67.718984653242501</v>
      </c>
      <c r="J73" s="17">
        <f t="shared" si="22"/>
        <v>37.086404080214855</v>
      </c>
      <c r="K73" s="18">
        <f t="shared" si="22"/>
        <v>154.8701762906272</v>
      </c>
      <c r="L73" s="17">
        <f t="shared" ref="L73" si="38">+SUM(H73:K73)</f>
        <v>364.00758555842015</v>
      </c>
      <c r="N73" s="17">
        <f t="shared" si="23"/>
        <v>64.513933198750678</v>
      </c>
      <c r="O73" s="17">
        <f t="shared" si="23"/>
        <v>74.078268983497821</v>
      </c>
      <c r="P73" s="17">
        <f t="shared" si="23"/>
        <v>16.09277253567252</v>
      </c>
      <c r="Q73" s="18">
        <f t="shared" si="23"/>
        <v>117.50091054305631</v>
      </c>
      <c r="R73" s="17">
        <f t="shared" ref="R73" si="39">+SUM(N73:Q73)</f>
        <v>272.18588526097733</v>
      </c>
      <c r="T73" s="17">
        <f t="shared" ref="T73" si="40">+B73+H73+N73</f>
        <v>236.06340524577917</v>
      </c>
      <c r="U73" s="17">
        <f t="shared" ref="U73" si="41">+C73+I73+O73</f>
        <v>196.46586816293649</v>
      </c>
      <c r="V73" s="17">
        <f t="shared" ref="V73" si="42">+D73+J73+P73</f>
        <v>85.342514960736608</v>
      </c>
      <c r="W73" s="18">
        <f t="shared" ref="W73" si="43">+E73+K73+Q73</f>
        <v>390.65295853968075</v>
      </c>
      <c r="X73" s="17">
        <f t="shared" ref="X73" si="44">+SUM(T73:W73)</f>
        <v>908.524746909133</v>
      </c>
    </row>
    <row r="76" spans="1:24" ht="17.7" x14ac:dyDescent="0.6">
      <c r="B76" s="42" t="s">
        <v>16</v>
      </c>
      <c r="C76" s="42"/>
      <c r="D76" s="42"/>
      <c r="E76" s="42"/>
      <c r="F76" s="42"/>
      <c r="H76" s="42" t="s">
        <v>17</v>
      </c>
      <c r="I76" s="42"/>
      <c r="J76" s="42"/>
      <c r="K76" s="42"/>
      <c r="L76" s="42"/>
      <c r="N76" s="42" t="s">
        <v>18</v>
      </c>
      <c r="O76" s="42"/>
      <c r="P76" s="42"/>
      <c r="Q76" s="42"/>
      <c r="R76" s="42"/>
      <c r="T76" s="42" t="s">
        <v>19</v>
      </c>
      <c r="U76" s="42"/>
      <c r="V76" s="42"/>
      <c r="W76" s="42"/>
      <c r="X76" s="42"/>
    </row>
    <row r="78" spans="1:24" s="8" customFormat="1" ht="20.25" customHeight="1" x14ac:dyDescent="0.45">
      <c r="B78" s="27" t="s">
        <v>8</v>
      </c>
      <c r="C78" s="27" t="s">
        <v>9</v>
      </c>
      <c r="D78" s="27" t="s">
        <v>10</v>
      </c>
      <c r="E78" s="27" t="s">
        <v>11</v>
      </c>
      <c r="F78" s="27" t="s">
        <v>12</v>
      </c>
      <c r="H78" s="27" t="s">
        <v>8</v>
      </c>
      <c r="I78" s="27" t="s">
        <v>9</v>
      </c>
      <c r="J78" s="27" t="s">
        <v>10</v>
      </c>
      <c r="K78" s="27" t="s">
        <v>11</v>
      </c>
      <c r="L78" s="27" t="s">
        <v>12</v>
      </c>
      <c r="N78" s="27" t="s">
        <v>8</v>
      </c>
      <c r="O78" s="27" t="s">
        <v>9</v>
      </c>
      <c r="P78" s="27" t="s">
        <v>10</v>
      </c>
      <c r="Q78" s="27" t="s">
        <v>11</v>
      </c>
      <c r="R78" s="27" t="s">
        <v>12</v>
      </c>
      <c r="T78" s="27" t="s">
        <v>8</v>
      </c>
      <c r="U78" s="27" t="s">
        <v>9</v>
      </c>
      <c r="V78" s="27" t="s">
        <v>10</v>
      </c>
      <c r="W78" s="27" t="s">
        <v>11</v>
      </c>
      <c r="X78" s="27" t="s">
        <v>12</v>
      </c>
    </row>
    <row r="79" spans="1:24" x14ac:dyDescent="0.45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4" x14ac:dyDescent="0.45">
      <c r="A80">
        <v>2009</v>
      </c>
      <c r="B80" s="6">
        <f t="shared" ref="B80:F97" si="45">+B56/B55-1</f>
        <v>-0.27699835372343984</v>
      </c>
      <c r="C80" s="6">
        <f t="shared" si="45"/>
        <v>4.2898344857067228E-2</v>
      </c>
      <c r="D80" s="6">
        <f t="shared" si="45"/>
        <v>-3.1414057940913009E-2</v>
      </c>
      <c r="E80" s="6">
        <f t="shared" si="45"/>
        <v>0.15453143903750499</v>
      </c>
      <c r="F80" s="6">
        <f t="shared" si="45"/>
        <v>-3.0754937955583816E-2</v>
      </c>
      <c r="H80" s="6">
        <f t="shared" ref="H80:L97" si="46">+H56/H55-1</f>
        <v>-0.23992218814933997</v>
      </c>
      <c r="I80" s="6">
        <f t="shared" si="46"/>
        <v>-0.10962581842155761</v>
      </c>
      <c r="J80" s="6">
        <f t="shared" si="46"/>
        <v>-4.1611502486415208E-2</v>
      </c>
      <c r="K80" s="6">
        <f t="shared" si="46"/>
        <v>7.1462894687803757E-3</v>
      </c>
      <c r="L80" s="6">
        <f t="shared" si="46"/>
        <v>-8.4885355193150547E-2</v>
      </c>
      <c r="N80" s="6">
        <f t="shared" ref="N80:R97" si="47">+N56/N55-1</f>
        <v>-0.39082121443083073</v>
      </c>
      <c r="O80" s="6">
        <f t="shared" si="47"/>
        <v>-7.4018076669646771E-2</v>
      </c>
      <c r="P80" s="6">
        <f t="shared" si="47"/>
        <v>3.4619961976999125E-2</v>
      </c>
      <c r="Q80" s="6">
        <f t="shared" si="47"/>
        <v>-8.209096008490524E-2</v>
      </c>
      <c r="R80" s="6">
        <f t="shared" si="47"/>
        <v>-0.12475492907130414</v>
      </c>
      <c r="T80" s="6">
        <f t="shared" ref="T80:X97" si="48">+T56/T55-1</f>
        <v>-0.29957105369501213</v>
      </c>
      <c r="U80" s="6">
        <f t="shared" si="48"/>
        <v>-5.4350976240211568E-2</v>
      </c>
      <c r="V80" s="6">
        <f t="shared" si="48"/>
        <v>-1.6694643540823506E-2</v>
      </c>
      <c r="W80" s="6">
        <f t="shared" si="48"/>
        <v>2.5374387972265655E-2</v>
      </c>
      <c r="X80" s="6">
        <f t="shared" si="48"/>
        <v>-8.3836805440225426E-2</v>
      </c>
    </row>
    <row r="81" spans="1:24" x14ac:dyDescent="0.45">
      <c r="A81">
        <v>2010</v>
      </c>
      <c r="B81" s="6">
        <f t="shared" si="45"/>
        <v>-0.23452239650257733</v>
      </c>
      <c r="C81" s="6">
        <f t="shared" si="45"/>
        <v>-0.12219654554436943</v>
      </c>
      <c r="D81" s="6">
        <f t="shared" si="45"/>
        <v>-0.13039993629891489</v>
      </c>
      <c r="E81" s="6">
        <f t="shared" si="45"/>
        <v>-1.9142456518158046E-2</v>
      </c>
      <c r="F81" s="6">
        <f t="shared" si="45"/>
        <v>-0.11402480798332437</v>
      </c>
      <c r="H81" s="6">
        <f t="shared" si="46"/>
        <v>4.9138822401867177E-2</v>
      </c>
      <c r="I81" s="6">
        <f t="shared" si="46"/>
        <v>-0.19181984895112447</v>
      </c>
      <c r="J81" s="6">
        <f t="shared" si="46"/>
        <v>4.2999158151632022E-2</v>
      </c>
      <c r="K81" s="6">
        <f t="shared" si="46"/>
        <v>-7.3724350607895395E-2</v>
      </c>
      <c r="L81" s="6">
        <f t="shared" si="46"/>
        <v>-7.0067128326327333E-2</v>
      </c>
      <c r="N81" s="6">
        <f t="shared" si="47"/>
        <v>-0.31277220153030927</v>
      </c>
      <c r="O81" s="6">
        <f t="shared" si="47"/>
        <v>-0.3462136868218274</v>
      </c>
      <c r="P81" s="6">
        <f t="shared" si="47"/>
        <v>0.18460517226339812</v>
      </c>
      <c r="Q81" s="6">
        <f t="shared" si="47"/>
        <v>5.0039638985619694E-2</v>
      </c>
      <c r="R81" s="6">
        <f t="shared" si="47"/>
        <v>-0.21546075030810308</v>
      </c>
      <c r="T81" s="6">
        <f t="shared" si="48"/>
        <v>-0.16039571621742832</v>
      </c>
      <c r="U81" s="6">
        <f t="shared" si="48"/>
        <v>-0.25722506739737094</v>
      </c>
      <c r="V81" s="6">
        <f t="shared" si="48"/>
        <v>1.1934582126493565E-2</v>
      </c>
      <c r="W81" s="6">
        <f t="shared" si="48"/>
        <v>-2.5535180014480297E-2</v>
      </c>
      <c r="X81" s="6">
        <f t="shared" si="48"/>
        <v>-0.13789154682385785</v>
      </c>
    </row>
    <row r="82" spans="1:24" x14ac:dyDescent="0.45">
      <c r="A82">
        <v>2011</v>
      </c>
      <c r="B82" s="6">
        <f t="shared" si="45"/>
        <v>0.32162521389513299</v>
      </c>
      <c r="C82" s="6">
        <f t="shared" si="45"/>
        <v>-2.7960093348347814E-2</v>
      </c>
      <c r="D82" s="6">
        <f t="shared" si="45"/>
        <v>7.055016060412922E-2</v>
      </c>
      <c r="E82" s="6">
        <f t="shared" si="45"/>
        <v>8.9958482538616824E-3</v>
      </c>
      <c r="F82" s="6">
        <f t="shared" si="45"/>
        <v>6.4979877894307148E-2</v>
      </c>
      <c r="H82" s="6">
        <f t="shared" si="46"/>
        <v>0.32512342371630631</v>
      </c>
      <c r="I82" s="6">
        <f t="shared" si="46"/>
        <v>8.8797886586696961E-2</v>
      </c>
      <c r="J82" s="6">
        <f t="shared" si="46"/>
        <v>0.1869413564236897</v>
      </c>
      <c r="K82" s="6">
        <f t="shared" si="46"/>
        <v>-8.3740972157943294E-2</v>
      </c>
      <c r="L82" s="6">
        <f t="shared" si="46"/>
        <v>7.1931354259042957E-2</v>
      </c>
      <c r="N82" s="6">
        <f t="shared" si="47"/>
        <v>0.50463181160391857</v>
      </c>
      <c r="O82" s="6">
        <f t="shared" si="47"/>
        <v>-0.13968219969546658</v>
      </c>
      <c r="P82" s="6">
        <f t="shared" si="47"/>
        <v>0.1567992072816311</v>
      </c>
      <c r="Q82" s="6">
        <f t="shared" si="47"/>
        <v>5.0715695844147257E-2</v>
      </c>
      <c r="R82" s="6">
        <f t="shared" si="47"/>
        <v>1.9387004104467032E-2</v>
      </c>
      <c r="T82" s="6">
        <f t="shared" si="48"/>
        <v>0.36193378818399435</v>
      </c>
      <c r="U82" s="6">
        <f t="shared" si="48"/>
        <v>-5.5330805197857269E-2</v>
      </c>
      <c r="V82" s="6">
        <f t="shared" si="48"/>
        <v>0.13568092561192868</v>
      </c>
      <c r="W82" s="6">
        <f t="shared" si="48"/>
        <v>-1.7721634468202074E-2</v>
      </c>
      <c r="X82" s="6">
        <f t="shared" si="48"/>
        <v>5.1977702119509361E-2</v>
      </c>
    </row>
    <row r="83" spans="1:24" x14ac:dyDescent="0.45">
      <c r="A83">
        <v>2012</v>
      </c>
      <c r="B83" s="6">
        <f t="shared" si="45"/>
        <v>0.25878080209610532</v>
      </c>
      <c r="C83" s="6">
        <f t="shared" si="45"/>
        <v>6.1592819485250416E-2</v>
      </c>
      <c r="D83" s="6">
        <f t="shared" si="45"/>
        <v>-6.3054576866150014E-2</v>
      </c>
      <c r="E83" s="6">
        <f t="shared" si="45"/>
        <v>-0.11954601161973122</v>
      </c>
      <c r="F83" s="6">
        <f t="shared" si="45"/>
        <v>3.0021786630239244E-2</v>
      </c>
      <c r="H83" s="6">
        <f t="shared" si="46"/>
        <v>8.6589258373717115E-2</v>
      </c>
      <c r="I83" s="6">
        <f t="shared" si="46"/>
        <v>0.22864943463796905</v>
      </c>
      <c r="J83" s="6">
        <f t="shared" si="46"/>
        <v>-7.0216996372008844E-2</v>
      </c>
      <c r="K83" s="6">
        <f t="shared" si="46"/>
        <v>0.11930020129807328</v>
      </c>
      <c r="L83" s="6">
        <f t="shared" si="46"/>
        <v>0.11310930068778657</v>
      </c>
      <c r="N83" s="6">
        <f t="shared" si="47"/>
        <v>0.16158189521817512</v>
      </c>
      <c r="O83" s="6">
        <f t="shared" si="47"/>
        <v>-3.9556979443169382E-3</v>
      </c>
      <c r="P83" s="6">
        <f t="shared" si="47"/>
        <v>5.6731865039118645E-2</v>
      </c>
      <c r="Q83" s="6">
        <f t="shared" si="47"/>
        <v>0.13075549979095258</v>
      </c>
      <c r="R83" s="6">
        <f t="shared" si="47"/>
        <v>7.0746626387759637E-2</v>
      </c>
      <c r="T83" s="6">
        <f t="shared" si="48"/>
        <v>0.16629611782593434</v>
      </c>
      <c r="U83" s="6">
        <f t="shared" si="48"/>
        <v>7.5635731283744789E-2</v>
      </c>
      <c r="V83" s="6">
        <f t="shared" si="48"/>
        <v>-2.4677190105138025E-2</v>
      </c>
      <c r="W83" s="6">
        <f t="shared" si="48"/>
        <v>4.1982419083896882E-2</v>
      </c>
      <c r="X83" s="6">
        <f t="shared" si="48"/>
        <v>7.1510272643162898E-2</v>
      </c>
    </row>
    <row r="84" spans="1:24" x14ac:dyDescent="0.45">
      <c r="A84">
        <v>2013</v>
      </c>
      <c r="B84" s="6">
        <f t="shared" si="45"/>
        <v>0.10043875928447865</v>
      </c>
      <c r="C84" s="6">
        <f t="shared" si="45"/>
        <v>-4.8880890227111284E-2</v>
      </c>
      <c r="D84" s="6">
        <f t="shared" si="45"/>
        <v>2.5917684866390012E-2</v>
      </c>
      <c r="E84" s="6">
        <f t="shared" si="45"/>
        <v>5.2168046132115675E-2</v>
      </c>
      <c r="F84" s="6">
        <f t="shared" si="45"/>
        <v>3.3151135904704976E-2</v>
      </c>
      <c r="H84" s="6">
        <f t="shared" si="46"/>
        <v>1.8369706401258457E-2</v>
      </c>
      <c r="I84" s="6">
        <f t="shared" si="46"/>
        <v>-6.2372203025832906E-2</v>
      </c>
      <c r="J84" s="6">
        <f t="shared" si="46"/>
        <v>-4.3873450201093567E-2</v>
      </c>
      <c r="K84" s="6">
        <f t="shared" si="46"/>
        <v>-5.5534366742038155E-2</v>
      </c>
      <c r="L84" s="6">
        <f t="shared" si="46"/>
        <v>-3.7102319941596296E-2</v>
      </c>
      <c r="N84" s="6">
        <f t="shared" si="47"/>
        <v>-0.21756923815338269</v>
      </c>
      <c r="O84" s="6">
        <f t="shared" si="47"/>
        <v>-4.9363464745324492E-2</v>
      </c>
      <c r="P84" s="6">
        <f t="shared" si="47"/>
        <v>8.4830106957440643E-2</v>
      </c>
      <c r="Q84" s="6">
        <f t="shared" si="47"/>
        <v>4.8176758606342185E-2</v>
      </c>
      <c r="R84" s="6">
        <f t="shared" si="47"/>
        <v>-3.0225580870214763E-2</v>
      </c>
      <c r="T84" s="6">
        <f t="shared" si="48"/>
        <v>-4.7926872178569724E-3</v>
      </c>
      <c r="U84" s="6">
        <f t="shared" si="48"/>
        <v>-5.2986327784315557E-2</v>
      </c>
      <c r="V84" s="6">
        <f t="shared" si="48"/>
        <v>2.5896776241688846E-2</v>
      </c>
      <c r="W84" s="6">
        <f t="shared" si="48"/>
        <v>7.0079395285855828E-3</v>
      </c>
      <c r="X84" s="6">
        <f t="shared" si="48"/>
        <v>-1.2264587744212463E-2</v>
      </c>
    </row>
    <row r="85" spans="1:24" x14ac:dyDescent="0.45">
      <c r="A85">
        <v>2014</v>
      </c>
      <c r="B85" s="6">
        <f t="shared" si="45"/>
        <v>9.7510785653902587E-3</v>
      </c>
      <c r="C85" s="6">
        <f t="shared" si="45"/>
        <v>-9.4095878847985315E-2</v>
      </c>
      <c r="D85" s="6">
        <f t="shared" si="45"/>
        <v>6.091562912446169E-2</v>
      </c>
      <c r="E85" s="6">
        <f t="shared" si="45"/>
        <v>0.16320926881034681</v>
      </c>
      <c r="F85" s="6">
        <f t="shared" si="45"/>
        <v>3.3516181707351489E-2</v>
      </c>
      <c r="H85" s="6">
        <f t="shared" si="46"/>
        <v>0.18529462453864576</v>
      </c>
      <c r="I85" s="6">
        <f t="shared" si="46"/>
        <v>-8.7988696498174868E-2</v>
      </c>
      <c r="J85" s="6">
        <f t="shared" si="46"/>
        <v>0.21558738633017938</v>
      </c>
      <c r="K85" s="6">
        <f t="shared" si="46"/>
        <v>7.1872015060600702E-2</v>
      </c>
      <c r="L85" s="6">
        <f t="shared" si="46"/>
        <v>7.7428874811886983E-2</v>
      </c>
      <c r="N85" s="6">
        <f t="shared" si="47"/>
        <v>-0.14090787558925355</v>
      </c>
      <c r="O85" s="6">
        <f t="shared" si="47"/>
        <v>-2.2909299491650215E-2</v>
      </c>
      <c r="P85" s="6">
        <f t="shared" si="47"/>
        <v>8.5904370637751803E-2</v>
      </c>
      <c r="Q85" s="6">
        <f t="shared" si="47"/>
        <v>-0.11371281760216867</v>
      </c>
      <c r="R85" s="6">
        <f t="shared" si="47"/>
        <v>-5.4752783144233153E-2</v>
      </c>
      <c r="T85" s="6">
        <f t="shared" si="48"/>
        <v>4.9809637560875419E-2</v>
      </c>
      <c r="U85" s="6">
        <f t="shared" si="48"/>
        <v>-6.3707503433767743E-2</v>
      </c>
      <c r="V85" s="6">
        <f t="shared" si="48"/>
        <v>0.1155021364079245</v>
      </c>
      <c r="W85" s="6">
        <f t="shared" si="48"/>
        <v>3.9751912779539378E-2</v>
      </c>
      <c r="X85" s="6">
        <f t="shared" si="48"/>
        <v>2.0426465703399233E-2</v>
      </c>
    </row>
    <row r="86" spans="1:24" x14ac:dyDescent="0.45">
      <c r="A86">
        <v>2015</v>
      </c>
      <c r="B86" s="6">
        <f t="shared" si="45"/>
        <v>-9.2720224621115066E-2</v>
      </c>
      <c r="C86" s="6">
        <f t="shared" si="45"/>
        <v>-1.4796433706220413E-2</v>
      </c>
      <c r="D86" s="6">
        <f t="shared" si="45"/>
        <v>0.14184710641884934</v>
      </c>
      <c r="E86" s="6">
        <f t="shared" si="45"/>
        <v>8.6313619904085925E-2</v>
      </c>
      <c r="F86" s="6">
        <f t="shared" si="45"/>
        <v>1.4171860830454408E-2</v>
      </c>
      <c r="H86" s="6">
        <f t="shared" si="46"/>
        <v>0.21418409130580596</v>
      </c>
      <c r="I86" s="6">
        <f t="shared" si="46"/>
        <v>-4.5374698490842746E-2</v>
      </c>
      <c r="J86" s="6">
        <f t="shared" si="46"/>
        <v>0.21143911548563477</v>
      </c>
      <c r="K86" s="6">
        <f t="shared" si="46"/>
        <v>-1.4416190988858935E-2</v>
      </c>
      <c r="L86" s="6">
        <f t="shared" si="46"/>
        <v>7.2886858681821654E-2</v>
      </c>
      <c r="N86" s="6">
        <f t="shared" si="47"/>
        <v>0.40694661655520692</v>
      </c>
      <c r="O86" s="6">
        <f t="shared" si="47"/>
        <v>-1.4937256640543684E-3</v>
      </c>
      <c r="P86" s="6">
        <f t="shared" si="47"/>
        <v>-0.13513213456604956</v>
      </c>
      <c r="Q86" s="6">
        <f t="shared" si="47"/>
        <v>0.16855855855855828</v>
      </c>
      <c r="R86" s="6">
        <f t="shared" si="47"/>
        <v>8.2701437269343092E-2</v>
      </c>
      <c r="T86" s="6">
        <f t="shared" si="48"/>
        <v>0.11606817029982808</v>
      </c>
      <c r="U86" s="6">
        <f t="shared" si="48"/>
        <v>-1.7763407583017421E-2</v>
      </c>
      <c r="V86" s="6">
        <f t="shared" si="48"/>
        <v>5.8839051836153899E-2</v>
      </c>
      <c r="W86" s="6">
        <f t="shared" si="48"/>
        <v>6.8992834428475813E-2</v>
      </c>
      <c r="X86" s="6">
        <f t="shared" si="48"/>
        <v>5.57809343868374E-2</v>
      </c>
    </row>
    <row r="87" spans="1:24" x14ac:dyDescent="0.45">
      <c r="A87">
        <v>2016</v>
      </c>
      <c r="B87" s="6">
        <f t="shared" si="45"/>
        <v>9.6206777788714559E-2</v>
      </c>
      <c r="C87" s="6">
        <f t="shared" si="45"/>
        <v>2.2204698822854363E-2</v>
      </c>
      <c r="D87" s="6">
        <f t="shared" si="45"/>
        <v>5.5958280575280961E-2</v>
      </c>
      <c r="E87" s="6">
        <f t="shared" si="45"/>
        <v>1.0742377623504051E-2</v>
      </c>
      <c r="F87" s="6">
        <f t="shared" si="45"/>
        <v>4.2484314209565444E-2</v>
      </c>
      <c r="H87" s="6">
        <f t="shared" si="46"/>
        <v>0.26529601379889245</v>
      </c>
      <c r="I87" s="6">
        <f t="shared" si="46"/>
        <v>9.9603299993920036E-3</v>
      </c>
      <c r="J87" s="6">
        <f t="shared" si="46"/>
        <v>1.2889735163465366E-2</v>
      </c>
      <c r="K87" s="6">
        <f t="shared" si="46"/>
        <v>-3.5591920799513121E-2</v>
      </c>
      <c r="L87" s="6">
        <f t="shared" si="46"/>
        <v>8.0931718141678433E-2</v>
      </c>
      <c r="N87" s="6">
        <f t="shared" si="47"/>
        <v>0.42885805034877689</v>
      </c>
      <c r="O87" s="6">
        <f t="shared" si="47"/>
        <v>9.0589600840629281E-4</v>
      </c>
      <c r="P87" s="6">
        <f t="shared" si="47"/>
        <v>-9.7817154922432592E-2</v>
      </c>
      <c r="Q87" s="6">
        <f t="shared" si="47"/>
        <v>4.630274262038192E-2</v>
      </c>
      <c r="R87" s="6">
        <f t="shared" si="47"/>
        <v>7.4026417566825264E-2</v>
      </c>
      <c r="T87" s="6">
        <f t="shared" si="48"/>
        <v>0.23936525673122122</v>
      </c>
      <c r="U87" s="6">
        <f t="shared" si="48"/>
        <v>9.7878895279277511E-3</v>
      </c>
      <c r="V87" s="6">
        <f t="shared" si="48"/>
        <v>-7.2297974158617162E-3</v>
      </c>
      <c r="W87" s="6">
        <f t="shared" si="48"/>
        <v>4.4845594604785433E-3</v>
      </c>
      <c r="X87" s="6">
        <f t="shared" si="48"/>
        <v>6.6249584834233488E-2</v>
      </c>
    </row>
    <row r="88" spans="1:24" x14ac:dyDescent="0.45">
      <c r="A88">
        <v>2017</v>
      </c>
      <c r="B88" s="6">
        <f t="shared" si="45"/>
        <v>0.21234498104763433</v>
      </c>
      <c r="C88" s="6">
        <f t="shared" si="45"/>
        <v>3.9992213189072201E-2</v>
      </c>
      <c r="D88" s="6">
        <f t="shared" si="45"/>
        <v>-7.2873123130234307E-2</v>
      </c>
      <c r="E88" s="6">
        <f t="shared" si="45"/>
        <v>9.7379252689395734E-3</v>
      </c>
      <c r="F88" s="6">
        <f t="shared" si="45"/>
        <v>6.3532939279636658E-2</v>
      </c>
      <c r="H88" s="6">
        <f t="shared" si="46"/>
        <v>0.2305829531985919</v>
      </c>
      <c r="I88" s="6">
        <f t="shared" si="46"/>
        <v>0.16789113551626622</v>
      </c>
      <c r="J88" s="6">
        <f t="shared" si="46"/>
        <v>0.13179169080511177</v>
      </c>
      <c r="K88" s="6">
        <f t="shared" si="46"/>
        <v>-4.5283715476034381E-3</v>
      </c>
      <c r="L88" s="6">
        <f t="shared" si="46"/>
        <v>0.13494069050202762</v>
      </c>
      <c r="N88" s="6">
        <f t="shared" si="47"/>
        <v>0.3224221982921569</v>
      </c>
      <c r="O88" s="6">
        <f t="shared" si="47"/>
        <v>7.489142433407614E-2</v>
      </c>
      <c r="P88" s="6">
        <f t="shared" si="47"/>
        <v>-1.6243526694597499E-2</v>
      </c>
      <c r="Q88" s="6">
        <f t="shared" si="47"/>
        <v>-0.11147220525351265</v>
      </c>
      <c r="R88" s="6">
        <f t="shared" si="47"/>
        <v>5.6071915881943601E-2</v>
      </c>
      <c r="T88" s="6">
        <f t="shared" si="48"/>
        <v>0.24521338828438588</v>
      </c>
      <c r="U88" s="6">
        <f t="shared" si="48"/>
        <v>8.9521300987564167E-2</v>
      </c>
      <c r="V88" s="6">
        <f t="shared" si="48"/>
        <v>1.8561867202544047E-2</v>
      </c>
      <c r="W88" s="6">
        <f t="shared" si="48"/>
        <v>-3.2845709593872008E-2</v>
      </c>
      <c r="X88" s="6">
        <f t="shared" si="48"/>
        <v>8.7976217138674873E-2</v>
      </c>
    </row>
    <row r="89" spans="1:24" x14ac:dyDescent="0.45">
      <c r="A89">
        <v>2018</v>
      </c>
      <c r="B89" s="6">
        <f t="shared" si="45"/>
        <v>-5.0533905100698107E-3</v>
      </c>
      <c r="C89" s="6">
        <f t="shared" si="45"/>
        <v>-6.4607188981956609E-3</v>
      </c>
      <c r="D89" s="6">
        <f t="shared" si="45"/>
        <v>-1.5150788397058523E-2</v>
      </c>
      <c r="E89" s="6">
        <f t="shared" si="45"/>
        <v>5.4121936031822138E-2</v>
      </c>
      <c r="F89" s="6">
        <f t="shared" si="45"/>
        <v>1.3356196564335177E-2</v>
      </c>
      <c r="H89" s="6">
        <f t="shared" si="46"/>
        <v>-2.1773488064967483E-2</v>
      </c>
      <c r="I89" s="6">
        <f t="shared" si="46"/>
        <v>3.8471074727062238E-3</v>
      </c>
      <c r="J89" s="6">
        <f t="shared" si="46"/>
        <v>0.12699095811404049</v>
      </c>
      <c r="K89" s="6">
        <f t="shared" si="46"/>
        <v>5.4235799526497708E-2</v>
      </c>
      <c r="L89" s="6">
        <f t="shared" si="46"/>
        <v>2.1171937300502819E-2</v>
      </c>
      <c r="N89" s="6">
        <f t="shared" si="47"/>
        <v>0.1003787443481059</v>
      </c>
      <c r="O89" s="6">
        <f t="shared" si="47"/>
        <v>-7.0534002343091595E-2</v>
      </c>
      <c r="P89" s="6">
        <f t="shared" si="47"/>
        <v>-6.4184721355651231E-3</v>
      </c>
      <c r="Q89" s="6">
        <f t="shared" si="47"/>
        <v>6.9420035149385662E-3</v>
      </c>
      <c r="R89" s="6">
        <f t="shared" si="47"/>
        <v>4.9865106040780649E-3</v>
      </c>
      <c r="T89" s="6">
        <f t="shared" si="48"/>
        <v>1.1409798103238611E-2</v>
      </c>
      <c r="U89" s="6">
        <f t="shared" si="48"/>
        <v>-3.019499492443023E-2</v>
      </c>
      <c r="V89" s="6">
        <f t="shared" si="48"/>
        <v>4.5486943126520796E-2</v>
      </c>
      <c r="W89" s="6">
        <f t="shared" si="48"/>
        <v>4.0716177901418682E-2</v>
      </c>
      <c r="X89" s="6">
        <f t="shared" si="48"/>
        <v>1.3924036881707957E-2</v>
      </c>
    </row>
    <row r="90" spans="1:24" x14ac:dyDescent="0.45">
      <c r="A90">
        <v>2019</v>
      </c>
      <c r="B90" s="6">
        <f t="shared" si="45"/>
        <v>-6.6877265335466007E-2</v>
      </c>
      <c r="C90" s="6">
        <f t="shared" si="45"/>
        <v>7.3481189249859913E-3</v>
      </c>
      <c r="D90" s="6">
        <f t="shared" si="45"/>
        <v>0.13088531455715824</v>
      </c>
      <c r="E90" s="6">
        <f t="shared" si="45"/>
        <v>7.1933425521331751E-2</v>
      </c>
      <c r="F90" s="6">
        <f t="shared" si="45"/>
        <v>2.0050298173586611E-2</v>
      </c>
      <c r="H90" s="6">
        <f t="shared" si="46"/>
        <v>-0.15550327929462826</v>
      </c>
      <c r="I90" s="6">
        <f t="shared" si="46"/>
        <v>0.11631638295212765</v>
      </c>
      <c r="J90" s="6">
        <f t="shared" si="46"/>
        <v>6.2512984095416613E-2</v>
      </c>
      <c r="K90" s="6">
        <f t="shared" si="46"/>
        <v>0.13113871070293115</v>
      </c>
      <c r="L90" s="6">
        <f t="shared" si="46"/>
        <v>1.5496779420831608E-3</v>
      </c>
      <c r="N90" s="6">
        <f t="shared" si="47"/>
        <v>0.20747140847810219</v>
      </c>
      <c r="O90" s="6">
        <f t="shared" si="47"/>
        <v>-3.9965721884094307E-4</v>
      </c>
      <c r="P90" s="6">
        <f t="shared" si="47"/>
        <v>-5.0341799861849057E-2</v>
      </c>
      <c r="Q90" s="6">
        <f t="shared" si="47"/>
        <v>-2.2336769759450315E-2</v>
      </c>
      <c r="R90" s="6">
        <f t="shared" si="47"/>
        <v>5.0670683775601688E-2</v>
      </c>
      <c r="T90" s="6">
        <f t="shared" si="48"/>
        <v>-3.8621960220330376E-2</v>
      </c>
      <c r="U90" s="6">
        <f t="shared" si="48"/>
        <v>3.7116064691060879E-2</v>
      </c>
      <c r="V90" s="6">
        <f t="shared" si="48"/>
        <v>5.3866479362001174E-2</v>
      </c>
      <c r="W90" s="6">
        <f t="shared" si="48"/>
        <v>6.7489286125487435E-2</v>
      </c>
      <c r="X90" s="6">
        <f t="shared" si="48"/>
        <v>2.1781511036058854E-2</v>
      </c>
    </row>
    <row r="91" spans="1:24" x14ac:dyDescent="0.45">
      <c r="A91">
        <v>2020</v>
      </c>
      <c r="B91" s="6">
        <f t="shared" si="45"/>
        <v>-5.6076182869431501E-2</v>
      </c>
      <c r="C91" s="6">
        <f t="shared" si="45"/>
        <v>-5.756397004221403E-2</v>
      </c>
      <c r="D91" s="6">
        <f t="shared" si="45"/>
        <v>0.12381260786486092</v>
      </c>
      <c r="E91" s="6">
        <f t="shared" si="45"/>
        <v>-7.7330948241866038E-3</v>
      </c>
      <c r="F91" s="6">
        <f t="shared" si="45"/>
        <v>-1.6341445722667047E-2</v>
      </c>
      <c r="H91" s="6">
        <f t="shared" si="46"/>
        <v>-5.5139494476784234E-2</v>
      </c>
      <c r="I91" s="6">
        <f t="shared" si="46"/>
        <v>7.0458058150842273E-2</v>
      </c>
      <c r="J91" s="6">
        <f t="shared" si="46"/>
        <v>1.9226503894066882E-2</v>
      </c>
      <c r="K91" s="6">
        <f t="shared" si="46"/>
        <v>0.15379656274656828</v>
      </c>
      <c r="L91" s="6">
        <f t="shared" si="46"/>
        <v>4.6190337232598466E-2</v>
      </c>
      <c r="N91" s="6">
        <f t="shared" si="47"/>
        <v>7.4835358118292117E-2</v>
      </c>
      <c r="O91" s="6">
        <f t="shared" si="47"/>
        <v>-2.6064635066725961E-3</v>
      </c>
      <c r="P91" s="6">
        <f t="shared" si="47"/>
        <v>-2.1887461134290076E-2</v>
      </c>
      <c r="Q91" s="6">
        <f t="shared" si="47"/>
        <v>9.9296653431650617E-2</v>
      </c>
      <c r="R91" s="6">
        <f t="shared" si="47"/>
        <v>4.9317253809542994E-2</v>
      </c>
      <c r="T91" s="6">
        <f t="shared" si="48"/>
        <v>-1.4198459988975509E-2</v>
      </c>
      <c r="U91" s="6">
        <f t="shared" si="48"/>
        <v>5.1831524106034088E-3</v>
      </c>
      <c r="V91" s="6">
        <f t="shared" si="48"/>
        <v>4.331035769885605E-2</v>
      </c>
      <c r="W91" s="6">
        <f t="shared" si="48"/>
        <v>8.1603222750141091E-2</v>
      </c>
      <c r="X91" s="6">
        <f>+X67/X66-1</f>
        <v>2.7614841983596428E-2</v>
      </c>
    </row>
    <row r="92" spans="1:24" x14ac:dyDescent="0.45">
      <c r="A92">
        <v>2021</v>
      </c>
      <c r="B92" s="6">
        <f t="shared" si="45"/>
        <v>-2.4782718327569064E-2</v>
      </c>
      <c r="C92" s="6">
        <f t="shared" si="45"/>
        <v>6.207354823765332E-3</v>
      </c>
      <c r="D92" s="6">
        <f t="shared" si="45"/>
        <v>-5.151161873195842E-2</v>
      </c>
      <c r="E92" s="6">
        <f t="shared" si="45"/>
        <v>-1.1432716709337098E-2</v>
      </c>
      <c r="F92" s="6">
        <f t="shared" si="45"/>
        <v>-1.7185085279459833E-2</v>
      </c>
      <c r="H92" s="6">
        <f t="shared" si="46"/>
        <v>0.12082266117525187</v>
      </c>
      <c r="I92" s="6">
        <f t="shared" si="46"/>
        <v>-2.1415146986208611E-2</v>
      </c>
      <c r="J92" s="6">
        <f t="shared" si="46"/>
        <v>1.9532157526301663E-2</v>
      </c>
      <c r="K92" s="6">
        <f t="shared" si="46"/>
        <v>-0.10136220619840075</v>
      </c>
      <c r="L92" s="6">
        <f t="shared" si="46"/>
        <v>7.3710441828289675E-4</v>
      </c>
      <c r="N92" s="6">
        <f t="shared" si="47"/>
        <v>-4.6361128714805022E-2</v>
      </c>
      <c r="O92" s="6">
        <f t="shared" si="47"/>
        <v>0.16189833195607428</v>
      </c>
      <c r="P92" s="6">
        <f t="shared" si="47"/>
        <v>-1.4650107361828035E-2</v>
      </c>
      <c r="Q92" s="6">
        <f t="shared" si="47"/>
        <v>0.13168700265252009</v>
      </c>
      <c r="R92" s="6">
        <f t="shared" si="47"/>
        <v>6.4662291016537976E-2</v>
      </c>
      <c r="T92" s="6">
        <f t="shared" si="48"/>
        <v>2.4452109915963582E-2</v>
      </c>
      <c r="U92" s="6">
        <f t="shared" si="48"/>
        <v>5.6207474746653219E-2</v>
      </c>
      <c r="V92" s="6">
        <f t="shared" si="48"/>
        <v>-1.255014072779248E-2</v>
      </c>
      <c r="W92" s="6">
        <f t="shared" si="48"/>
        <v>-1.1698886220320115E-2</v>
      </c>
      <c r="X92" s="6">
        <f t="shared" si="48"/>
        <v>1.5121761242791409E-2</v>
      </c>
    </row>
    <row r="93" spans="1:24" x14ac:dyDescent="0.45">
      <c r="A93">
        <v>2022</v>
      </c>
      <c r="B93" s="6">
        <f t="shared" si="45"/>
        <v>3.2828891420183082E-2</v>
      </c>
      <c r="C93" s="6">
        <f t="shared" si="45"/>
        <v>0.11795613128229498</v>
      </c>
      <c r="D93" s="6">
        <f t="shared" si="45"/>
        <v>-0.16511036704768278</v>
      </c>
      <c r="E93" s="6">
        <f t="shared" si="45"/>
        <v>9.3962494350408043E-3</v>
      </c>
      <c r="F93" s="6">
        <f t="shared" si="45"/>
        <v>1.5141510836853556E-2</v>
      </c>
      <c r="H93" s="6">
        <f t="shared" si="46"/>
        <v>0.17733836914609036</v>
      </c>
      <c r="I93" s="6">
        <f t="shared" si="46"/>
        <v>0.23563513342141817</v>
      </c>
      <c r="J93" s="6">
        <f t="shared" si="46"/>
        <v>-3.7629819493676497E-2</v>
      </c>
      <c r="K93" s="6">
        <f t="shared" si="46"/>
        <v>6.0831532077569639E-2</v>
      </c>
      <c r="L93" s="6">
        <f t="shared" si="46"/>
        <v>0.12253877121273016</v>
      </c>
      <c r="N93" s="6">
        <f t="shared" si="47"/>
        <v>3.0168528096758074E-2</v>
      </c>
      <c r="O93" s="6">
        <f t="shared" si="47"/>
        <v>0.12855777859310002</v>
      </c>
      <c r="P93" s="6">
        <f t="shared" si="47"/>
        <v>-0.10639895620512885</v>
      </c>
      <c r="Q93" s="6">
        <f t="shared" si="47"/>
        <v>-2.8169995355318167E-2</v>
      </c>
      <c r="R93" s="6">
        <f t="shared" si="47"/>
        <v>3.2431878097367139E-2</v>
      </c>
      <c r="T93" s="6">
        <f t="shared" si="48"/>
        <v>9.3531909318884443E-2</v>
      </c>
      <c r="U93" s="6">
        <f t="shared" si="48"/>
        <v>0.16011225178796917</v>
      </c>
      <c r="V93" s="6">
        <f t="shared" si="48"/>
        <v>-9.5044621460818379E-2</v>
      </c>
      <c r="W93" s="6">
        <f t="shared" si="48"/>
        <v>1.759834784351022E-2</v>
      </c>
      <c r="X93" s="6">
        <f t="shared" si="48"/>
        <v>6.2283891743794007E-2</v>
      </c>
    </row>
    <row r="94" spans="1:24" s="1" customFormat="1" ht="14.1" x14ac:dyDescent="0.5">
      <c r="A94" s="5">
        <v>2023</v>
      </c>
      <c r="B94" s="4">
        <f t="shared" si="45"/>
        <v>-3.464044308501435E-2</v>
      </c>
      <c r="C94" s="4">
        <f t="shared" si="45"/>
        <v>4.9272123392278822E-2</v>
      </c>
      <c r="D94" s="4">
        <f t="shared" si="45"/>
        <v>-5.423871203774977E-2</v>
      </c>
      <c r="E94" s="4">
        <f t="shared" si="45"/>
        <v>-2.267785548151291E-2</v>
      </c>
      <c r="F94" s="4">
        <f t="shared" si="45"/>
        <v>-1.2761671604345604E-2</v>
      </c>
      <c r="H94" s="4">
        <f t="shared" si="46"/>
        <v>-0.24653201600903707</v>
      </c>
      <c r="I94" s="4">
        <f t="shared" si="46"/>
        <v>1.5098207779999484E-2</v>
      </c>
      <c r="J94" s="4">
        <f t="shared" si="46"/>
        <v>-0.20334951357699915</v>
      </c>
      <c r="K94" s="4">
        <f t="shared" si="46"/>
        <v>5.6684479504788055E-2</v>
      </c>
      <c r="L94" s="4">
        <f t="shared" si="46"/>
        <v>-9.4720972262364089E-2</v>
      </c>
      <c r="N94" s="4">
        <f t="shared" si="47"/>
        <v>-0.23533981492926093</v>
      </c>
      <c r="O94" s="4">
        <f t="shared" si="47"/>
        <v>-0.14021707181562459</v>
      </c>
      <c r="P94" s="4">
        <f t="shared" si="47"/>
        <v>-6.7729912329371644E-2</v>
      </c>
      <c r="Q94" s="4">
        <f t="shared" si="47"/>
        <v>6.969286359530269E-2</v>
      </c>
      <c r="R94" s="4">
        <f t="shared" si="47"/>
        <v>-0.10700569828673434</v>
      </c>
      <c r="T94" s="4">
        <f t="shared" si="48"/>
        <v>-0.19264944255468397</v>
      </c>
      <c r="U94" s="4">
        <f t="shared" si="48"/>
        <v>-3.9948701420114308E-2</v>
      </c>
      <c r="V94" s="4">
        <f t="shared" si="48"/>
        <v>-0.1283918450395003</v>
      </c>
      <c r="W94" s="4">
        <f t="shared" si="48"/>
        <v>3.4205125385468049E-2</v>
      </c>
      <c r="X94" s="4">
        <f t="shared" si="48"/>
        <v>-7.5928066696576479E-2</v>
      </c>
    </row>
    <row r="95" spans="1:24" x14ac:dyDescent="0.45">
      <c r="A95" s="16">
        <v>2024</v>
      </c>
      <c r="B95" s="19">
        <f t="shared" si="45"/>
        <v>-0.22365781697474341</v>
      </c>
      <c r="C95" s="19">
        <f t="shared" si="45"/>
        <v>-0.16123109868378105</v>
      </c>
      <c r="D95" s="19">
        <f t="shared" si="45"/>
        <v>-5.8169128612011178E-2</v>
      </c>
      <c r="E95" s="19">
        <f t="shared" si="45"/>
        <v>2.8206581542426612E-2</v>
      </c>
      <c r="F95" s="19">
        <f t="shared" si="45"/>
        <v>-9.7891376983897826E-2</v>
      </c>
      <c r="H95" s="19">
        <f t="shared" si="46"/>
        <v>-0.45460431287240177</v>
      </c>
      <c r="I95" s="19">
        <f t="shared" si="46"/>
        <v>-0.11234349701790003</v>
      </c>
      <c r="J95" s="19">
        <f t="shared" si="46"/>
        <v>-0.11064633044190619</v>
      </c>
      <c r="K95" s="19">
        <f t="shared" si="46"/>
        <v>-1.3268162811466144E-2</v>
      </c>
      <c r="L95" s="19">
        <f t="shared" si="46"/>
        <v>-0.18271000924810266</v>
      </c>
      <c r="N95" s="19">
        <f t="shared" si="47"/>
        <v>-0.3595081345875446</v>
      </c>
      <c r="O95" s="19">
        <f t="shared" si="47"/>
        <v>-0.26804549184057591</v>
      </c>
      <c r="P95" s="19">
        <f t="shared" si="47"/>
        <v>-0.29408681626865807</v>
      </c>
      <c r="Q95" s="19">
        <f t="shared" si="47"/>
        <v>1.9607843137254832E-2</v>
      </c>
      <c r="R95" s="19">
        <f t="shared" si="47"/>
        <v>-0.19903957723855259</v>
      </c>
      <c r="T95" s="19">
        <f t="shared" si="48"/>
        <v>-0.36150509768271244</v>
      </c>
      <c r="U95" s="19">
        <f t="shared" si="48"/>
        <v>-0.18275033635613191</v>
      </c>
      <c r="V95" s="19">
        <f t="shared" si="48"/>
        <v>-0.13534202213198743</v>
      </c>
      <c r="W95" s="19">
        <f t="shared" si="48"/>
        <v>9.1819347016153241E-3</v>
      </c>
      <c r="X95" s="19">
        <f t="shared" si="48"/>
        <v>-0.1626239171799625</v>
      </c>
    </row>
    <row r="96" spans="1:24" x14ac:dyDescent="0.45">
      <c r="A96" s="16">
        <v>2025</v>
      </c>
      <c r="B96" s="19">
        <f t="shared" si="45"/>
        <v>-6.2162337630205955E-2</v>
      </c>
      <c r="C96" s="19">
        <f t="shared" si="45"/>
        <v>-0.13790094372118811</v>
      </c>
      <c r="D96" s="19">
        <f t="shared" si="45"/>
        <v>-8.3939229176740571E-2</v>
      </c>
      <c r="E96" s="19">
        <f t="shared" si="45"/>
        <v>-1.3886555276644175E-2</v>
      </c>
      <c r="F96" s="19">
        <f t="shared" si="45"/>
        <v>-6.1946821444416766E-2</v>
      </c>
      <c r="H96" s="19">
        <f t="shared" si="46"/>
        <v>0.20880210195315163</v>
      </c>
      <c r="I96" s="19">
        <f t="shared" si="46"/>
        <v>-0.16457900908195844</v>
      </c>
      <c r="J96" s="19">
        <f t="shared" si="46"/>
        <v>-3.6836733107902697E-2</v>
      </c>
      <c r="K96" s="19">
        <f t="shared" si="46"/>
        <v>3.424657659434005E-2</v>
      </c>
      <c r="L96" s="19">
        <f t="shared" si="46"/>
        <v>9.4528211926745431E-3</v>
      </c>
      <c r="N96" s="19">
        <f t="shared" si="47"/>
        <v>3.0348143128699601E-2</v>
      </c>
      <c r="O96" s="19">
        <f t="shared" si="47"/>
        <v>-9.3734588229698268E-2</v>
      </c>
      <c r="P96" s="19">
        <f t="shared" si="47"/>
        <v>-0.14267445149930857</v>
      </c>
      <c r="Q96" s="19">
        <f t="shared" si="47"/>
        <v>7.8431372549019773E-2</v>
      </c>
      <c r="R96" s="19">
        <f t="shared" si="47"/>
        <v>2.8602304377063348E-3</v>
      </c>
      <c r="T96" s="19">
        <f t="shared" si="48"/>
        <v>6.3544625745666883E-2</v>
      </c>
      <c r="U96" s="19">
        <f t="shared" si="48"/>
        <v>-0.13385354865085153</v>
      </c>
      <c r="V96" s="19">
        <f t="shared" si="48"/>
        <v>-7.3806769971252351E-2</v>
      </c>
      <c r="W96" s="19">
        <f t="shared" si="48"/>
        <v>3.1948693244259196E-2</v>
      </c>
      <c r="X96" s="19">
        <f t="shared" si="48"/>
        <v>-1.5185331630188093E-2</v>
      </c>
    </row>
    <row r="97" spans="1:24" x14ac:dyDescent="0.45">
      <c r="A97" s="16">
        <v>2026</v>
      </c>
      <c r="B97" s="19">
        <f t="shared" si="45"/>
        <v>6.9552401655796459E-2</v>
      </c>
      <c r="C97" s="19">
        <f t="shared" si="45"/>
        <v>-2.6674034394846169E-2</v>
      </c>
      <c r="D97" s="19">
        <f t="shared" si="45"/>
        <v>0.10918792645110598</v>
      </c>
      <c r="E97" s="19">
        <f t="shared" si="45"/>
        <v>1.8662203013134926E-2</v>
      </c>
      <c r="F97" s="19">
        <f t="shared" si="45"/>
        <v>3.1068675952343749E-2</v>
      </c>
      <c r="H97" s="19">
        <f t="shared" si="46"/>
        <v>0.22041203252642538</v>
      </c>
      <c r="I97" s="19">
        <f t="shared" si="46"/>
        <v>-0.1112900030220606</v>
      </c>
      <c r="J97" s="19">
        <f t="shared" si="46"/>
        <v>-1.7004392672273161E-2</v>
      </c>
      <c r="K97" s="19">
        <f t="shared" si="46"/>
        <v>3.4655360920915923E-2</v>
      </c>
      <c r="L97" s="19">
        <f t="shared" si="46"/>
        <v>4.270536474723241E-2</v>
      </c>
      <c r="N97" s="19">
        <f t="shared" si="47"/>
        <v>0.12411305735189515</v>
      </c>
      <c r="O97" s="19">
        <f t="shared" si="47"/>
        <v>6.9516968833905235E-2</v>
      </c>
      <c r="P97" s="19">
        <f t="shared" si="47"/>
        <v>0.14661434017469976</v>
      </c>
      <c r="Q97" s="19">
        <f t="shared" si="47"/>
        <v>0</v>
      </c>
      <c r="R97" s="19">
        <f t="shared" si="47"/>
        <v>5.4206858186145457E-2</v>
      </c>
      <c r="T97" s="19">
        <f t="shared" si="48"/>
        <v>0.1474624227613015</v>
      </c>
      <c r="U97" s="19">
        <f t="shared" si="48"/>
        <v>-2.5608528171519485E-2</v>
      </c>
      <c r="V97" s="19">
        <f t="shared" si="48"/>
        <v>5.6740097555036284E-2</v>
      </c>
      <c r="W97" s="19">
        <f t="shared" si="48"/>
        <v>1.9186796025827846E-2</v>
      </c>
      <c r="X97" s="19">
        <f t="shared" si="48"/>
        <v>4.2586052507673555E-2</v>
      </c>
    </row>
    <row r="98" spans="1:24" x14ac:dyDescent="0.45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ht="14.1" x14ac:dyDescent="0.5">
      <c r="A99" s="1" t="s">
        <v>20</v>
      </c>
    </row>
    <row r="100" spans="1:24" x14ac:dyDescent="0.45">
      <c r="A100" s="23" t="s">
        <v>68</v>
      </c>
      <c r="B100" s="24">
        <f>+(B73/B70)^(1/3)-1</f>
        <v>-7.9986273409418773E-2</v>
      </c>
      <c r="C100" s="24">
        <f t="shared" ref="C100:F100" si="49">+(C73/C70)^(1/3)-1</f>
        <v>-0.11048638540581956</v>
      </c>
      <c r="D100" s="24">
        <f t="shared" si="49"/>
        <v>-1.4551089767950831E-2</v>
      </c>
      <c r="E100" s="24">
        <f t="shared" si="49"/>
        <v>1.0832392388917755E-2</v>
      </c>
      <c r="F100" s="24">
        <f t="shared" si="49"/>
        <v>-4.4439999033375921E-2</v>
      </c>
      <c r="G100" s="20"/>
      <c r="H100" s="24">
        <f t="shared" ref="H100:L100" si="50">+(H73/H70)^(1/3)-1</f>
        <v>-6.9911098187035114E-2</v>
      </c>
      <c r="I100" s="24">
        <f t="shared" si="50"/>
        <v>-0.12976449960084946</v>
      </c>
      <c r="J100" s="24">
        <f t="shared" si="50"/>
        <v>-5.5702884230440342E-2</v>
      </c>
      <c r="K100" s="24">
        <f t="shared" si="50"/>
        <v>1.8293523995753347E-2</v>
      </c>
      <c r="L100" s="24">
        <f t="shared" si="50"/>
        <v>-4.8939952358584726E-2</v>
      </c>
      <c r="M100" s="20"/>
      <c r="N100" s="24">
        <f t="shared" ref="N100:R100" si="51">+(N73/N70)^(1/3)-1</f>
        <v>-9.4748608229234588E-2</v>
      </c>
      <c r="O100" s="24">
        <f t="shared" si="51"/>
        <v>-0.10811459275003354</v>
      </c>
      <c r="P100" s="24">
        <f t="shared" si="51"/>
        <v>-0.11467075737559607</v>
      </c>
      <c r="Q100" s="24">
        <f t="shared" si="51"/>
        <v>3.2147805775931015E-2</v>
      </c>
      <c r="R100" s="24">
        <f t="shared" si="51"/>
        <v>-5.3924561175834551E-2</v>
      </c>
      <c r="S100" s="20"/>
      <c r="T100" s="24">
        <f t="shared" ref="T100:X100" si="52">+(T73/T70)^(1/3)-1</f>
        <v>-7.9796513124431034E-2</v>
      </c>
      <c r="U100" s="24">
        <f t="shared" si="52"/>
        <v>-0.11645938453611249</v>
      </c>
      <c r="V100" s="24">
        <f t="shared" si="52"/>
        <v>-5.4115633979774813E-2</v>
      </c>
      <c r="W100" s="24">
        <f t="shared" si="52"/>
        <v>2.0063294873314375E-2</v>
      </c>
      <c r="X100" s="24">
        <f t="shared" si="52"/>
        <v>-4.9112823601413447E-2</v>
      </c>
    </row>
    <row r="102" spans="1:24" x14ac:dyDescent="0.45">
      <c r="N102" s="3"/>
      <c r="T102" s="3"/>
    </row>
    <row r="103" spans="1:24" x14ac:dyDescent="0.45">
      <c r="N103" s="3"/>
      <c r="T103" s="3"/>
    </row>
    <row r="104" spans="1:24" x14ac:dyDescent="0.45">
      <c r="D104" s="11"/>
      <c r="N104" s="3"/>
      <c r="T104" s="3"/>
    </row>
    <row r="105" spans="1:24" x14ac:dyDescent="0.45">
      <c r="D105" s="11"/>
    </row>
    <row r="106" spans="1:24" x14ac:dyDescent="0.45">
      <c r="B106" s="6"/>
      <c r="C106" s="6"/>
      <c r="D106" s="6"/>
      <c r="E106" s="6"/>
    </row>
    <row r="107" spans="1:24" x14ac:dyDescent="0.45">
      <c r="B107" s="6"/>
      <c r="C107" s="6"/>
      <c r="D107" s="6"/>
      <c r="E107" s="6"/>
    </row>
    <row r="108" spans="1:24" x14ac:dyDescent="0.45">
      <c r="B108" s="6"/>
      <c r="C108" s="6"/>
      <c r="D108" s="6"/>
      <c r="E108" s="6"/>
    </row>
    <row r="109" spans="1:24" x14ac:dyDescent="0.45">
      <c r="B109" s="6"/>
      <c r="C109" s="6"/>
      <c r="D109" s="6"/>
      <c r="E109" s="6"/>
    </row>
    <row r="110" spans="1:24" x14ac:dyDescent="0.45">
      <c r="B110" s="6"/>
      <c r="C110" s="6"/>
      <c r="D110" s="6"/>
      <c r="E110" s="6"/>
    </row>
    <row r="111" spans="1:24" x14ac:dyDescent="0.45">
      <c r="C111" s="11"/>
    </row>
    <row r="112" spans="1:24" x14ac:dyDescent="0.45">
      <c r="C112" s="11"/>
    </row>
    <row r="113" spans="3:3" x14ac:dyDescent="0.45">
      <c r="C113" s="11"/>
    </row>
    <row r="114" spans="3:3" x14ac:dyDescent="0.45">
      <c r="C114" s="11"/>
    </row>
    <row r="115" spans="3:3" x14ac:dyDescent="0.45">
      <c r="C115" s="11"/>
    </row>
    <row r="116" spans="3:3" x14ac:dyDescent="0.45">
      <c r="C116" s="11"/>
    </row>
    <row r="117" spans="3:3" x14ac:dyDescent="0.45">
      <c r="C117" s="11"/>
    </row>
    <row r="118" spans="3:3" x14ac:dyDescent="0.45">
      <c r="C118" s="11"/>
    </row>
    <row r="119" spans="3:3" x14ac:dyDescent="0.45">
      <c r="C119" s="11"/>
    </row>
    <row r="120" spans="3:3" x14ac:dyDescent="0.45">
      <c r="C120" s="11"/>
    </row>
    <row r="121" spans="3:3" x14ac:dyDescent="0.45">
      <c r="C121" s="11"/>
    </row>
    <row r="122" spans="3:3" x14ac:dyDescent="0.45">
      <c r="C122" s="11"/>
    </row>
    <row r="123" spans="3:3" x14ac:dyDescent="0.45">
      <c r="C123" s="11"/>
    </row>
    <row r="124" spans="3:3" x14ac:dyDescent="0.45">
      <c r="C124" s="11"/>
    </row>
    <row r="125" spans="3:3" x14ac:dyDescent="0.45">
      <c r="C125" s="11"/>
    </row>
    <row r="126" spans="3:3" x14ac:dyDescent="0.45">
      <c r="C126" s="11"/>
    </row>
    <row r="127" spans="3:3" x14ac:dyDescent="0.45">
      <c r="C127" s="11"/>
    </row>
    <row r="128" spans="3:3" x14ac:dyDescent="0.45">
      <c r="C128" s="11"/>
    </row>
    <row r="129" spans="3:3" x14ac:dyDescent="0.45">
      <c r="C129" s="11"/>
    </row>
    <row r="130" spans="3:3" x14ac:dyDescent="0.45">
      <c r="C130" s="11"/>
    </row>
    <row r="131" spans="3:3" x14ac:dyDescent="0.45">
      <c r="C131" s="11"/>
    </row>
    <row r="132" spans="3:3" x14ac:dyDescent="0.45">
      <c r="C132" s="11"/>
    </row>
    <row r="133" spans="3:3" x14ac:dyDescent="0.45">
      <c r="C133" s="11"/>
    </row>
    <row r="134" spans="3:3" x14ac:dyDescent="0.45">
      <c r="C134" s="11"/>
    </row>
    <row r="135" spans="3:3" x14ac:dyDescent="0.45">
      <c r="C135" s="11"/>
    </row>
    <row r="136" spans="3:3" x14ac:dyDescent="0.45">
      <c r="C136" s="11"/>
    </row>
    <row r="137" spans="3:3" x14ac:dyDescent="0.45">
      <c r="C137" s="11"/>
    </row>
    <row r="138" spans="3:3" x14ac:dyDescent="0.45">
      <c r="C138" s="11"/>
    </row>
    <row r="139" spans="3:3" x14ac:dyDescent="0.45">
      <c r="C139" s="11"/>
    </row>
    <row r="140" spans="3:3" x14ac:dyDescent="0.45">
      <c r="C140" s="11"/>
    </row>
    <row r="141" spans="3:3" x14ac:dyDescent="0.45">
      <c r="C141" s="11"/>
    </row>
    <row r="142" spans="3:3" x14ac:dyDescent="0.45">
      <c r="C142" s="11"/>
    </row>
    <row r="143" spans="3:3" x14ac:dyDescent="0.45">
      <c r="C143" s="11"/>
    </row>
    <row r="144" spans="3:3" x14ac:dyDescent="0.45">
      <c r="C144" s="11"/>
    </row>
    <row r="145" spans="3:3" x14ac:dyDescent="0.45">
      <c r="C145" s="11"/>
    </row>
    <row r="146" spans="3:3" x14ac:dyDescent="0.45">
      <c r="C146" s="11"/>
    </row>
    <row r="147" spans="3:3" x14ac:dyDescent="0.45">
      <c r="C147" s="11"/>
    </row>
    <row r="148" spans="3:3" x14ac:dyDescent="0.45">
      <c r="C148" s="11"/>
    </row>
    <row r="149" spans="3:3" x14ac:dyDescent="0.45">
      <c r="C149" s="11"/>
    </row>
    <row r="150" spans="3:3" x14ac:dyDescent="0.45">
      <c r="C150" s="11"/>
    </row>
    <row r="151" spans="3:3" x14ac:dyDescent="0.45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F522-1C96-44E9-971C-EC074939753E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5" width="20.5703125" customWidth="1"/>
    <col min="6" max="6" width="7.76171875" customWidth="1"/>
    <col min="7" max="10" width="20.5703125" customWidth="1"/>
    <col min="11" max="11" width="7.76171875" customWidth="1"/>
    <col min="12" max="15" width="20.5703125" customWidth="1"/>
    <col min="16" max="16" width="7.76171875" customWidth="1"/>
    <col min="17" max="20" width="20.5703125" customWidth="1"/>
    <col min="21" max="21" width="7.76171875" customWidth="1"/>
    <col min="22" max="25" width="20.5703125" customWidth="1"/>
    <col min="26" max="26" width="7.76171875" customWidth="1"/>
    <col min="27" max="30" width="20.5703125" customWidth="1"/>
  </cols>
  <sheetData>
    <row r="1" spans="2:10" ht="22.5" x14ac:dyDescent="0.75">
      <c r="B1" s="37" t="s">
        <v>59</v>
      </c>
    </row>
    <row r="2" spans="2:10" x14ac:dyDescent="0.45">
      <c r="B2" t="s">
        <v>0</v>
      </c>
      <c r="C2" s="2">
        <f>+LastUpdate</f>
        <v>45580</v>
      </c>
    </row>
    <row r="4" spans="2:10" ht="14.1" x14ac:dyDescent="0.5">
      <c r="B4" s="34" t="s">
        <v>66</v>
      </c>
      <c r="G4" s="1"/>
      <c r="I4" s="12"/>
      <c r="J4" s="25"/>
    </row>
    <row r="5" spans="2:10" ht="14.1" x14ac:dyDescent="0.5">
      <c r="B5" s="1"/>
      <c r="G5" s="1"/>
      <c r="I5" s="12"/>
      <c r="J5" s="25"/>
    </row>
    <row r="28" spans="1:30" ht="17.7" x14ac:dyDescent="0.6">
      <c r="B28" s="42" t="s">
        <v>21</v>
      </c>
      <c r="C28" s="42"/>
      <c r="D28" s="42"/>
      <c r="E28" s="42"/>
      <c r="G28" s="42" t="s">
        <v>22</v>
      </c>
      <c r="H28" s="42"/>
      <c r="I28" s="42"/>
      <c r="J28" s="42"/>
      <c r="L28" s="42" t="s">
        <v>23</v>
      </c>
      <c r="M28" s="42"/>
      <c r="N28" s="42"/>
      <c r="O28" s="42"/>
      <c r="Q28" s="42" t="s">
        <v>24</v>
      </c>
      <c r="R28" s="42"/>
      <c r="S28" s="42"/>
      <c r="T28" s="42"/>
      <c r="V28" s="42" t="s">
        <v>25</v>
      </c>
      <c r="W28" s="42"/>
      <c r="X28" s="42"/>
      <c r="Y28" s="42"/>
      <c r="AA28" s="42" t="s">
        <v>26</v>
      </c>
      <c r="AB28" s="42"/>
      <c r="AC28" s="42"/>
      <c r="AD28" s="42"/>
    </row>
    <row r="29" spans="1:30" ht="10.5" customHeight="1" x14ac:dyDescent="0.55000000000000004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  <c r="AA29" s="28"/>
      <c r="AB29" s="28"/>
      <c r="AC29" s="28"/>
      <c r="AD29" s="28"/>
    </row>
    <row r="30" spans="1:30" ht="14.1" x14ac:dyDescent="0.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  <c r="AA30" s="26" t="s">
        <v>8</v>
      </c>
      <c r="AB30" s="26" t="s">
        <v>9</v>
      </c>
      <c r="AC30" s="26" t="s">
        <v>10</v>
      </c>
      <c r="AD30" s="26" t="s">
        <v>27</v>
      </c>
    </row>
    <row r="31" spans="1:30" x14ac:dyDescent="0.45">
      <c r="A31">
        <v>2008</v>
      </c>
      <c r="B31" s="33">
        <v>8.4984364667700021</v>
      </c>
      <c r="C31" s="33">
        <v>5.7201685543399998</v>
      </c>
      <c r="D31" s="33">
        <v>3.3275488887299995</v>
      </c>
      <c r="E31" s="32">
        <f>+SUM(B31:D31)</f>
        <v>17.546153909840001</v>
      </c>
      <c r="G31" s="33">
        <v>16.703944825359997</v>
      </c>
      <c r="H31" s="33">
        <v>14.912603750669994</v>
      </c>
      <c r="I31" s="33">
        <v>5.9648617987199994</v>
      </c>
      <c r="J31" s="32">
        <f>+SUM(G31:I31)</f>
        <v>37.581410374749993</v>
      </c>
      <c r="L31" s="33">
        <v>10.037557550659995</v>
      </c>
      <c r="M31" s="33">
        <v>13.904335959290002</v>
      </c>
      <c r="N31" s="33">
        <v>3.6984005647200013</v>
      </c>
      <c r="O31" s="32">
        <f>+SUM(L31:N31)</f>
        <v>27.640294074669999</v>
      </c>
      <c r="Q31" s="33">
        <v>7.0551638927999996</v>
      </c>
      <c r="R31" s="33">
        <v>7.8705651499100053</v>
      </c>
      <c r="S31" s="33">
        <v>3.5634259133600015</v>
      </c>
      <c r="T31" s="32">
        <f>+SUM(Q31:S31)</f>
        <v>18.489154956070006</v>
      </c>
      <c r="V31" s="33">
        <v>3.6003919870200001</v>
      </c>
      <c r="W31" s="33">
        <v>4.4055470140099997</v>
      </c>
      <c r="X31" s="33">
        <v>2.7100229284099995</v>
      </c>
      <c r="Y31" s="32">
        <f>+SUM(V31:X31)</f>
        <v>10.715961929440001</v>
      </c>
      <c r="AA31" s="33">
        <v>3.5259865830099981</v>
      </c>
      <c r="AB31" s="33">
        <v>2.4570311054099987</v>
      </c>
      <c r="AC31" s="33">
        <v>1.7324020550199999</v>
      </c>
      <c r="AD31" s="32">
        <f>+SUM(AA31:AC31)</f>
        <v>7.7154197434399965</v>
      </c>
    </row>
    <row r="32" spans="1:30" x14ac:dyDescent="0.45">
      <c r="A32">
        <v>2009</v>
      </c>
      <c r="B32" s="33">
        <v>6.8978509640999999</v>
      </c>
      <c r="C32" s="33">
        <v>5.0165467574399987</v>
      </c>
      <c r="D32" s="33">
        <v>3.0373280070699997</v>
      </c>
      <c r="E32" s="32">
        <f t="shared" ref="E32:E49" si="0">+SUM(B32:D32)</f>
        <v>14.951725728609999</v>
      </c>
      <c r="G32" s="33">
        <v>12.044392947279999</v>
      </c>
      <c r="H32" s="33">
        <v>17.613836135560007</v>
      </c>
      <c r="I32" s="33">
        <v>6.5506582366900021</v>
      </c>
      <c r="J32" s="32">
        <f t="shared" ref="J32:J49" si="1">+SUM(G32:I32)</f>
        <v>36.208887319530007</v>
      </c>
      <c r="L32" s="33">
        <v>7.682192597970003</v>
      </c>
      <c r="M32" s="33">
        <v>14.389097448360005</v>
      </c>
      <c r="N32" s="33">
        <v>4.4702511845000004</v>
      </c>
      <c r="O32" s="32">
        <f t="shared" ref="O32:O49" si="2">+SUM(L32:N32)</f>
        <v>26.541541230830006</v>
      </c>
      <c r="Q32" s="33">
        <v>5.3226983578899985</v>
      </c>
      <c r="R32" s="33">
        <v>8.3331893465400011</v>
      </c>
      <c r="S32" s="33">
        <v>3.4340017499100002</v>
      </c>
      <c r="T32" s="32">
        <f t="shared" ref="T32:T49" si="3">+SUM(Q32:S32)</f>
        <v>17.08988945434</v>
      </c>
      <c r="V32" s="33">
        <v>2.5319377843800002</v>
      </c>
      <c r="W32" s="33">
        <v>4.9646285554500009</v>
      </c>
      <c r="X32" s="33">
        <v>2.0487966513400009</v>
      </c>
      <c r="Y32" s="32">
        <f t="shared" ref="Y32:Y49" si="4">+SUM(V32:X32)</f>
        <v>9.545362991170002</v>
      </c>
      <c r="AA32" s="33">
        <v>2.7518949491299991</v>
      </c>
      <c r="AB32" s="33">
        <v>3.2856870829000013</v>
      </c>
      <c r="AC32" s="33">
        <v>1.6680479203599998</v>
      </c>
      <c r="AD32" s="32">
        <f t="shared" ref="AD32:AD49" si="5">+SUM(AA32:AC32)</f>
        <v>7.7056299523899998</v>
      </c>
    </row>
    <row r="33" spans="1:30" x14ac:dyDescent="0.45">
      <c r="A33">
        <v>2010</v>
      </c>
      <c r="B33" s="33">
        <v>4.4027734475900004</v>
      </c>
      <c r="C33" s="33">
        <v>4.6452744339600009</v>
      </c>
      <c r="D33" s="33">
        <v>2.3322660281199998</v>
      </c>
      <c r="E33" s="32">
        <f t="shared" si="0"/>
        <v>11.380313909670001</v>
      </c>
      <c r="G33" s="33">
        <v>8.5708492088399968</v>
      </c>
      <c r="H33" s="33">
        <v>15.062709132049989</v>
      </c>
      <c r="I33" s="33">
        <v>5.0971440754000046</v>
      </c>
      <c r="J33" s="32">
        <f t="shared" si="1"/>
        <v>28.730702416289986</v>
      </c>
      <c r="L33" s="33">
        <v>7.1147133490199987</v>
      </c>
      <c r="M33" s="33">
        <v>12.855595527989998</v>
      </c>
      <c r="N33" s="33">
        <v>3.81882671304</v>
      </c>
      <c r="O33" s="32">
        <f t="shared" si="2"/>
        <v>23.789135590049998</v>
      </c>
      <c r="Q33" s="33">
        <v>5.2910254061999993</v>
      </c>
      <c r="R33" s="33">
        <v>7.8380093840199967</v>
      </c>
      <c r="S33" s="33">
        <v>4.0547638983100009</v>
      </c>
      <c r="T33" s="32">
        <f t="shared" si="3"/>
        <v>17.183798688529997</v>
      </c>
      <c r="V33" s="33">
        <v>2.0146739824300006</v>
      </c>
      <c r="W33" s="33">
        <v>4.4337535695800021</v>
      </c>
      <c r="X33" s="33">
        <v>2.066079095810001</v>
      </c>
      <c r="Y33" s="32">
        <f t="shared" si="4"/>
        <v>8.5145066478200029</v>
      </c>
      <c r="AA33" s="33">
        <v>2.0091148784399997</v>
      </c>
      <c r="AB33" s="33">
        <v>3.6392907011400002</v>
      </c>
      <c r="AC33" s="33">
        <v>1.63707715152</v>
      </c>
      <c r="AD33" s="32">
        <f t="shared" si="5"/>
        <v>7.2854827311000001</v>
      </c>
    </row>
    <row r="34" spans="1:30" x14ac:dyDescent="0.45">
      <c r="A34">
        <v>2011</v>
      </c>
      <c r="B34" s="33">
        <v>8.3731501049999988</v>
      </c>
      <c r="C34" s="33">
        <v>6.3807435995399988</v>
      </c>
      <c r="D34" s="33">
        <v>2.6280101938500002</v>
      </c>
      <c r="E34" s="32">
        <f t="shared" si="0"/>
        <v>17.381903898389996</v>
      </c>
      <c r="G34" s="33">
        <v>9.7491995643499916</v>
      </c>
      <c r="H34" s="33">
        <v>14.010543273679994</v>
      </c>
      <c r="I34" s="33">
        <v>4.6587894539700034</v>
      </c>
      <c r="J34" s="32">
        <f t="shared" si="1"/>
        <v>28.418532291999988</v>
      </c>
      <c r="L34" s="33">
        <v>9.2588399089300033</v>
      </c>
      <c r="M34" s="33">
        <v>11.36748416766001</v>
      </c>
      <c r="N34" s="33">
        <v>4.2701646436099994</v>
      </c>
      <c r="O34" s="32">
        <f t="shared" si="2"/>
        <v>24.896488720200011</v>
      </c>
      <c r="Q34" s="33">
        <v>7.129682653129997</v>
      </c>
      <c r="R34" s="33">
        <v>7.1890997344600009</v>
      </c>
      <c r="S34" s="33">
        <v>4.6490529613900007</v>
      </c>
      <c r="T34" s="32">
        <f t="shared" si="3"/>
        <v>18.96783534898</v>
      </c>
      <c r="V34" s="33">
        <v>2.8506967362300006</v>
      </c>
      <c r="W34" s="33">
        <v>5.1325198069300004</v>
      </c>
      <c r="X34" s="33">
        <v>1.9567863881299996</v>
      </c>
      <c r="Y34" s="32">
        <f t="shared" si="4"/>
        <v>9.9400029312900013</v>
      </c>
      <c r="AA34" s="33">
        <v>1.9258816236200009</v>
      </c>
      <c r="AB34" s="33">
        <v>3.5371942417300017</v>
      </c>
      <c r="AC34" s="33">
        <v>2.4029518635800007</v>
      </c>
      <c r="AD34" s="32">
        <f t="shared" si="5"/>
        <v>7.8660277289300033</v>
      </c>
    </row>
    <row r="35" spans="1:30" x14ac:dyDescent="0.45">
      <c r="A35">
        <v>2012</v>
      </c>
      <c r="B35" s="33">
        <v>12.358705347399999</v>
      </c>
      <c r="C35" s="33">
        <v>7.4221713567900007</v>
      </c>
      <c r="D35" s="33">
        <v>2.7512787954800006</v>
      </c>
      <c r="E35" s="32">
        <f t="shared" si="0"/>
        <v>22.532155499670001</v>
      </c>
      <c r="G35" s="33">
        <v>12.148826431919991</v>
      </c>
      <c r="H35" s="33">
        <v>14.487471798910009</v>
      </c>
      <c r="I35" s="33">
        <v>5.6657528647899973</v>
      </c>
      <c r="J35" s="32">
        <f t="shared" si="1"/>
        <v>32.302051095620001</v>
      </c>
      <c r="L35" s="33">
        <v>12.135689315350003</v>
      </c>
      <c r="M35" s="33">
        <v>12.674394797919998</v>
      </c>
      <c r="N35" s="33">
        <v>3.5138688640500009</v>
      </c>
      <c r="O35" s="32">
        <f t="shared" si="2"/>
        <v>28.323952977320001</v>
      </c>
      <c r="Q35" s="33">
        <v>7.3747116691499999</v>
      </c>
      <c r="R35" s="33">
        <v>7.7644608962099992</v>
      </c>
      <c r="S35" s="33">
        <v>3.36783543044</v>
      </c>
      <c r="T35" s="32">
        <f t="shared" si="3"/>
        <v>18.507007995799999</v>
      </c>
      <c r="V35" s="33">
        <v>4.2095564153700007</v>
      </c>
      <c r="W35" s="33">
        <v>4.8716151327700006</v>
      </c>
      <c r="X35" s="33">
        <v>2.1324177784499989</v>
      </c>
      <c r="Y35" s="32">
        <f t="shared" si="4"/>
        <v>11.21358932659</v>
      </c>
      <c r="AA35" s="33">
        <v>2.0542130594099994</v>
      </c>
      <c r="AB35" s="33">
        <v>4.1829644729900011</v>
      </c>
      <c r="AC35" s="33">
        <v>2.1601203603099997</v>
      </c>
      <c r="AD35" s="32">
        <f t="shared" si="5"/>
        <v>8.3972978927100002</v>
      </c>
    </row>
    <row r="36" spans="1:30" x14ac:dyDescent="0.45">
      <c r="A36">
        <v>2013</v>
      </c>
      <c r="B36" s="33">
        <v>12.919428219229999</v>
      </c>
      <c r="C36" s="33">
        <v>7.5508698445400011</v>
      </c>
      <c r="D36" s="33">
        <v>3.5419717391499996</v>
      </c>
      <c r="E36" s="32">
        <f t="shared" si="0"/>
        <v>24.012269802920002</v>
      </c>
      <c r="G36" s="33">
        <v>13.757878716630008</v>
      </c>
      <c r="H36" s="33">
        <v>13.996402170049992</v>
      </c>
      <c r="I36" s="33">
        <v>7.0556291931299997</v>
      </c>
      <c r="J36" s="32">
        <f t="shared" si="1"/>
        <v>34.809910079810003</v>
      </c>
      <c r="L36" s="33">
        <v>13.199024768970011</v>
      </c>
      <c r="M36" s="33">
        <v>12.359959882460002</v>
      </c>
      <c r="N36" s="33">
        <v>3.1144319403699989</v>
      </c>
      <c r="O36" s="32">
        <f t="shared" si="2"/>
        <v>28.673416591800013</v>
      </c>
      <c r="Q36" s="33">
        <v>8.1022968670800015</v>
      </c>
      <c r="R36" s="33">
        <v>7.9070424709299996</v>
      </c>
      <c r="S36" s="33">
        <v>2.557833755169999</v>
      </c>
      <c r="T36" s="32">
        <f t="shared" si="3"/>
        <v>18.567173093179999</v>
      </c>
      <c r="V36" s="33">
        <v>6.029664514720003</v>
      </c>
      <c r="W36" s="33">
        <v>4.3765063183400006</v>
      </c>
      <c r="X36" s="33">
        <v>2.7233944784199999</v>
      </c>
      <c r="Y36" s="32">
        <f t="shared" si="4"/>
        <v>13.129565311480002</v>
      </c>
      <c r="AA36" s="33">
        <v>2.4669437822099995</v>
      </c>
      <c r="AB36" s="33">
        <v>3.7073896201900016</v>
      </c>
      <c r="AC36" s="33">
        <v>1.5315624841599997</v>
      </c>
      <c r="AD36" s="32">
        <f t="shared" si="5"/>
        <v>7.7058958865600005</v>
      </c>
    </row>
    <row r="37" spans="1:30" x14ac:dyDescent="0.45">
      <c r="A37">
        <v>2014</v>
      </c>
      <c r="B37" s="33">
        <v>11.591291509010002</v>
      </c>
      <c r="C37" s="33">
        <v>6.6668541922399989</v>
      </c>
      <c r="D37" s="33">
        <v>3.7521856273299994</v>
      </c>
      <c r="E37" s="32">
        <f t="shared" si="0"/>
        <v>22.010331328580001</v>
      </c>
      <c r="G37" s="33">
        <v>16.540738472019992</v>
      </c>
      <c r="H37" s="33">
        <v>12.985847658030011</v>
      </c>
      <c r="I37" s="33">
        <v>7.7374447473699961</v>
      </c>
      <c r="J37" s="32">
        <f t="shared" si="1"/>
        <v>37.264030877419998</v>
      </c>
      <c r="L37" s="33">
        <v>13.665630313869997</v>
      </c>
      <c r="M37" s="33">
        <v>11.051064519819999</v>
      </c>
      <c r="N37" s="33">
        <v>3.5978505069100009</v>
      </c>
      <c r="O37" s="32">
        <f t="shared" si="2"/>
        <v>28.314545340599995</v>
      </c>
      <c r="Q37" s="33">
        <v>8.1362846073899977</v>
      </c>
      <c r="R37" s="33">
        <v>8.806262427490001</v>
      </c>
      <c r="S37" s="33">
        <v>2.9982194351600002</v>
      </c>
      <c r="T37" s="32">
        <f t="shared" si="3"/>
        <v>19.94076647004</v>
      </c>
      <c r="V37" s="33">
        <v>6.8997117755499966</v>
      </c>
      <c r="W37" s="33">
        <v>4.8593516820499989</v>
      </c>
      <c r="X37" s="33">
        <v>2.5931072491800009</v>
      </c>
      <c r="Y37" s="32">
        <f t="shared" si="4"/>
        <v>14.352170706779997</v>
      </c>
      <c r="AA37" s="33">
        <v>3.2730348255399999</v>
      </c>
      <c r="AB37" s="33">
        <v>3.3204885688500014</v>
      </c>
      <c r="AC37" s="33">
        <v>2.2821056594800004</v>
      </c>
      <c r="AD37" s="32">
        <f t="shared" si="5"/>
        <v>8.8756290538700018</v>
      </c>
    </row>
    <row r="38" spans="1:30" x14ac:dyDescent="0.45">
      <c r="A38">
        <v>2015</v>
      </c>
      <c r="B38" s="33">
        <v>8.692633390060001</v>
      </c>
      <c r="C38" s="33">
        <v>6.1630107700500005</v>
      </c>
      <c r="D38" s="33">
        <v>4.16175564085</v>
      </c>
      <c r="E38" s="32">
        <f t="shared" si="0"/>
        <v>19.01739980096</v>
      </c>
      <c r="G38" s="33">
        <v>16.92963272059</v>
      </c>
      <c r="H38" s="33">
        <v>13.729676419860008</v>
      </c>
      <c r="I38" s="33">
        <v>8.4307320784700046</v>
      </c>
      <c r="J38" s="32">
        <f t="shared" si="1"/>
        <v>39.090041218920007</v>
      </c>
      <c r="L38" s="33">
        <v>11.399470766610001</v>
      </c>
      <c r="M38" s="33">
        <v>10.105650148320004</v>
      </c>
      <c r="N38" s="33">
        <v>3.9240530241299987</v>
      </c>
      <c r="O38" s="32">
        <f t="shared" si="2"/>
        <v>25.429173939060004</v>
      </c>
      <c r="Q38" s="33">
        <v>7.986155968280003</v>
      </c>
      <c r="R38" s="33">
        <v>9.8486346009299961</v>
      </c>
      <c r="S38" s="33">
        <v>4.1844773268100024</v>
      </c>
      <c r="T38" s="32">
        <f t="shared" si="3"/>
        <v>22.019267896020004</v>
      </c>
      <c r="V38" s="33">
        <v>7.3256761924700005</v>
      </c>
      <c r="W38" s="33">
        <v>4.7150354463500017</v>
      </c>
      <c r="X38" s="33">
        <v>2.9637200963500003</v>
      </c>
      <c r="Y38" s="32">
        <f t="shared" si="4"/>
        <v>15.004431735170003</v>
      </c>
      <c r="AA38" s="33">
        <v>3.8490714634200018</v>
      </c>
      <c r="AB38" s="33">
        <v>3.8112409283000002</v>
      </c>
      <c r="AC38" s="33">
        <v>3.3294232986900023</v>
      </c>
      <c r="AD38" s="32">
        <f t="shared" si="5"/>
        <v>10.989735690410004</v>
      </c>
    </row>
    <row r="39" spans="1:30" x14ac:dyDescent="0.45">
      <c r="A39">
        <v>2016</v>
      </c>
      <c r="B39" s="33">
        <v>11.317091609550001</v>
      </c>
      <c r="C39" s="33">
        <v>5.2168031304400024</v>
      </c>
      <c r="D39" s="33">
        <v>4.3847756848200001</v>
      </c>
      <c r="E39" s="32">
        <f t="shared" si="0"/>
        <v>20.918670424810003</v>
      </c>
      <c r="G39" s="33">
        <v>20.219358243269976</v>
      </c>
      <c r="H39" s="33">
        <v>16.813107850089999</v>
      </c>
      <c r="I39" s="33">
        <v>8.2330625438000027</v>
      </c>
      <c r="J39" s="32">
        <f t="shared" si="1"/>
        <v>45.265528637159974</v>
      </c>
      <c r="L39" s="33">
        <v>10.247729476690001</v>
      </c>
      <c r="M39" s="33">
        <v>11.376965812229995</v>
      </c>
      <c r="N39" s="33">
        <v>4.6962725950099991</v>
      </c>
      <c r="O39" s="32">
        <f t="shared" si="2"/>
        <v>26.320967883929995</v>
      </c>
      <c r="Q39" s="33">
        <v>9.1416673814800014</v>
      </c>
      <c r="R39" s="33">
        <v>9.1011793561099985</v>
      </c>
      <c r="S39" s="33">
        <v>4.7694762676600018</v>
      </c>
      <c r="T39" s="32">
        <f t="shared" si="3"/>
        <v>23.012323005250003</v>
      </c>
      <c r="V39" s="33">
        <v>7.4643486776600021</v>
      </c>
      <c r="W39" s="33">
        <v>4.6670812657900012</v>
      </c>
      <c r="X39" s="33">
        <v>3.3939208664599989</v>
      </c>
      <c r="Y39" s="32">
        <f t="shared" si="4"/>
        <v>15.525350809910002</v>
      </c>
      <c r="AA39" s="33">
        <v>4.9211574169599972</v>
      </c>
      <c r="AB39" s="33">
        <v>3.6332384344499995</v>
      </c>
      <c r="AC39" s="33">
        <v>3.7998492836200017</v>
      </c>
      <c r="AD39" s="32">
        <f t="shared" si="5"/>
        <v>12.354245135029998</v>
      </c>
    </row>
    <row r="40" spans="1:30" x14ac:dyDescent="0.45">
      <c r="A40">
        <v>2017</v>
      </c>
      <c r="B40" s="33">
        <v>17.306659452769996</v>
      </c>
      <c r="C40" s="33">
        <v>6.2195307646399991</v>
      </c>
      <c r="D40" s="33">
        <v>2.9913520384000005</v>
      </c>
      <c r="E40" s="32">
        <f t="shared" si="0"/>
        <v>26.517542255809992</v>
      </c>
      <c r="G40" s="33">
        <v>25.966558111279983</v>
      </c>
      <c r="H40" s="33">
        <v>19.480792581669991</v>
      </c>
      <c r="I40" s="33">
        <v>9.0408247403199997</v>
      </c>
      <c r="J40" s="32">
        <f t="shared" si="1"/>
        <v>54.488175433269973</v>
      </c>
      <c r="L40" s="33">
        <v>10.430417450009998</v>
      </c>
      <c r="M40" s="33">
        <v>11.249471780610001</v>
      </c>
      <c r="N40" s="33">
        <v>4.2617386692499997</v>
      </c>
      <c r="O40" s="32">
        <f t="shared" si="2"/>
        <v>25.941627899869999</v>
      </c>
      <c r="Q40" s="33">
        <v>10.013485830399997</v>
      </c>
      <c r="R40" s="33">
        <v>6.7620260886100008</v>
      </c>
      <c r="S40" s="33">
        <v>4.5584293217500047</v>
      </c>
      <c r="T40" s="32">
        <f t="shared" si="3"/>
        <v>21.333941240760002</v>
      </c>
      <c r="V40" s="33">
        <v>8.1708196300199951</v>
      </c>
      <c r="W40" s="33">
        <v>5.5268654219899984</v>
      </c>
      <c r="X40" s="33">
        <v>3.0456023437400006</v>
      </c>
      <c r="Y40" s="32">
        <f t="shared" si="4"/>
        <v>16.743287395749995</v>
      </c>
      <c r="AA40" s="33">
        <v>6.0980621376599995</v>
      </c>
      <c r="AB40" s="33">
        <v>4.4733598398699996</v>
      </c>
      <c r="AC40" s="33">
        <v>3.7034350018199991</v>
      </c>
      <c r="AD40" s="32">
        <f t="shared" si="5"/>
        <v>14.274856979349998</v>
      </c>
    </row>
    <row r="41" spans="1:30" x14ac:dyDescent="0.45">
      <c r="A41">
        <v>2018</v>
      </c>
      <c r="B41" s="33">
        <v>18.993975507360005</v>
      </c>
      <c r="C41" s="33">
        <v>8.1527010354199998</v>
      </c>
      <c r="D41" s="33">
        <v>3.9339723032500005</v>
      </c>
      <c r="E41" s="32">
        <f t="shared" si="0"/>
        <v>31.080648846030009</v>
      </c>
      <c r="G41" s="33">
        <v>26.581590493180023</v>
      </c>
      <c r="H41" s="33">
        <v>19.007718724660009</v>
      </c>
      <c r="I41" s="33">
        <v>10.275628505759991</v>
      </c>
      <c r="J41" s="32">
        <f t="shared" si="1"/>
        <v>55.864937723600022</v>
      </c>
      <c r="L41" s="33">
        <v>11.488798291359997</v>
      </c>
      <c r="M41" s="33">
        <v>11.243759244649993</v>
      </c>
      <c r="N41" s="33">
        <v>4.2462634521299982</v>
      </c>
      <c r="O41" s="32">
        <f t="shared" si="2"/>
        <v>26.97882098813999</v>
      </c>
      <c r="Q41" s="33">
        <v>9.4802528013899909</v>
      </c>
      <c r="R41" s="33">
        <v>7.2072185909300037</v>
      </c>
      <c r="S41" s="33">
        <v>4.1625844591800023</v>
      </c>
      <c r="T41" s="32">
        <f t="shared" si="3"/>
        <v>20.850055851499999</v>
      </c>
      <c r="V41" s="33">
        <v>8.1336228036199945</v>
      </c>
      <c r="W41" s="33">
        <v>5.0191717354299996</v>
      </c>
      <c r="X41" s="33">
        <v>2.2878052429499998</v>
      </c>
      <c r="Y41" s="32">
        <f t="shared" si="4"/>
        <v>15.440599781999994</v>
      </c>
      <c r="AA41" s="33">
        <v>5.6394999475999983</v>
      </c>
      <c r="AB41" s="33">
        <v>4.6222173291800015</v>
      </c>
      <c r="AC41" s="33">
        <v>3.2565570851800003</v>
      </c>
      <c r="AD41" s="32">
        <f t="shared" si="5"/>
        <v>13.518274361960001</v>
      </c>
    </row>
    <row r="42" spans="1:30" x14ac:dyDescent="0.45">
      <c r="A42">
        <v>2019</v>
      </c>
      <c r="B42" s="33">
        <v>16.317386154780003</v>
      </c>
      <c r="C42" s="33">
        <v>8.0585741295499975</v>
      </c>
      <c r="D42" s="33">
        <v>5.0425177336800004</v>
      </c>
      <c r="E42" s="32">
        <f t="shared" si="0"/>
        <v>29.418478018009999</v>
      </c>
      <c r="G42" s="33">
        <v>27.309394350680002</v>
      </c>
      <c r="H42" s="33">
        <v>19.287170242899993</v>
      </c>
      <c r="I42" s="33">
        <v>9.4325440141700003</v>
      </c>
      <c r="J42" s="32">
        <f t="shared" si="1"/>
        <v>56.029108607749997</v>
      </c>
      <c r="L42" s="33">
        <v>10.0968546982</v>
      </c>
      <c r="M42" s="33">
        <v>10.879731686660007</v>
      </c>
      <c r="N42" s="33">
        <v>5.4755886619999998</v>
      </c>
      <c r="O42" s="32">
        <f t="shared" si="2"/>
        <v>26.452175046860006</v>
      </c>
      <c r="Q42" s="33">
        <v>9.6342214783300015</v>
      </c>
      <c r="R42" s="33">
        <v>8.3583179565900032</v>
      </c>
      <c r="S42" s="33">
        <v>6.171180865170002</v>
      </c>
      <c r="T42" s="32">
        <f t="shared" si="3"/>
        <v>24.163720300090006</v>
      </c>
      <c r="V42" s="33">
        <v>7.8624077751000003</v>
      </c>
      <c r="W42" s="33">
        <v>4.9151862837300007</v>
      </c>
      <c r="X42" s="33">
        <v>2.9741148992000008</v>
      </c>
      <c r="Y42" s="32">
        <f t="shared" si="4"/>
        <v>15.751708958030001</v>
      </c>
      <c r="AA42" s="33">
        <v>4.9016815745199986</v>
      </c>
      <c r="AB42" s="33">
        <v>5.0168736642900011</v>
      </c>
      <c r="AC42" s="33">
        <v>3.2203676818299996</v>
      </c>
      <c r="AD42" s="32">
        <f t="shared" si="5"/>
        <v>13.138922920640001</v>
      </c>
    </row>
    <row r="43" spans="1:30" x14ac:dyDescent="0.45">
      <c r="A43">
        <v>2020</v>
      </c>
      <c r="B43" s="33">
        <v>12.575955451859999</v>
      </c>
      <c r="C43" s="33">
        <v>6.1139679532100022</v>
      </c>
      <c r="D43" s="33">
        <v>7.4770024577199994</v>
      </c>
      <c r="E43" s="32">
        <f t="shared" si="0"/>
        <v>26.166925862790002</v>
      </c>
      <c r="G43" s="33">
        <v>29.256627955929989</v>
      </c>
      <c r="H43" s="33">
        <v>19.380847857889979</v>
      </c>
      <c r="I43" s="33">
        <v>9.1090624447400028</v>
      </c>
      <c r="J43" s="32">
        <f t="shared" si="1"/>
        <v>57.746538258559973</v>
      </c>
      <c r="L43" s="33">
        <v>9.250660300189999</v>
      </c>
      <c r="M43" s="33">
        <v>9.8106866526600029</v>
      </c>
      <c r="N43" s="33">
        <v>6.9888975183499982</v>
      </c>
      <c r="O43" s="32">
        <f t="shared" si="2"/>
        <v>26.050244471199999</v>
      </c>
      <c r="Q43" s="33">
        <v>9.7440834043399978</v>
      </c>
      <c r="R43" s="33">
        <v>7.3605735863100037</v>
      </c>
      <c r="S43" s="33">
        <v>6.149019763620001</v>
      </c>
      <c r="T43" s="32">
        <f t="shared" si="3"/>
        <v>23.25367675427</v>
      </c>
      <c r="V43" s="33">
        <v>6.9801595940200043</v>
      </c>
      <c r="W43" s="33">
        <v>5.3949387874499983</v>
      </c>
      <c r="X43" s="33">
        <v>3.4714084727999981</v>
      </c>
      <c r="Y43" s="32">
        <f t="shared" si="4"/>
        <v>15.846506854270002</v>
      </c>
      <c r="AA43" s="33">
        <v>4.9543814923100022</v>
      </c>
      <c r="AB43" s="33">
        <v>5.8810103701399994</v>
      </c>
      <c r="AC43" s="33">
        <v>3.594283361710001</v>
      </c>
      <c r="AD43" s="32">
        <f t="shared" si="5"/>
        <v>14.429675224160004</v>
      </c>
    </row>
    <row r="44" spans="1:30" x14ac:dyDescent="0.45">
      <c r="A44">
        <v>2021</v>
      </c>
      <c r="B44" s="33">
        <v>12.658869869800002</v>
      </c>
      <c r="C44" s="33">
        <v>4.8921060850599991</v>
      </c>
      <c r="D44" s="33">
        <v>6.8476931672300001</v>
      </c>
      <c r="E44" s="32">
        <f t="shared" si="0"/>
        <v>24.398669122089998</v>
      </c>
      <c r="G44" s="33">
        <v>29.64336479544999</v>
      </c>
      <c r="H44" s="33">
        <v>20.908262634119989</v>
      </c>
      <c r="I44" s="33">
        <v>9.7609417763599957</v>
      </c>
      <c r="J44" s="32">
        <f t="shared" si="1"/>
        <v>60.312569205929975</v>
      </c>
      <c r="L44" s="33">
        <v>10.387199893700005</v>
      </c>
      <c r="M44" s="33">
        <v>10.942896084989995</v>
      </c>
      <c r="N44" s="33">
        <v>7.6524992365499989</v>
      </c>
      <c r="O44" s="32">
        <f t="shared" si="2"/>
        <v>28.98259521524</v>
      </c>
      <c r="Q44" s="33">
        <v>9.0703393218700032</v>
      </c>
      <c r="R44" s="33">
        <v>8.1149506959200046</v>
      </c>
      <c r="S44" s="33">
        <v>5.0158613216900001</v>
      </c>
      <c r="T44" s="32">
        <f t="shared" si="3"/>
        <v>22.20115133948001</v>
      </c>
      <c r="V44" s="33">
        <v>7.876662557490004</v>
      </c>
      <c r="W44" s="33">
        <v>6.7754881237299953</v>
      </c>
      <c r="X44" s="33">
        <v>3.5070197657099995</v>
      </c>
      <c r="Y44" s="32">
        <f t="shared" si="4"/>
        <v>18.159170446929998</v>
      </c>
      <c r="AA44" s="33">
        <v>4.6633859370400002</v>
      </c>
      <c r="AB44" s="33">
        <v>5.2261912550199998</v>
      </c>
      <c r="AC44" s="33">
        <v>3.7243680524400005</v>
      </c>
      <c r="AD44" s="32">
        <f t="shared" si="5"/>
        <v>13.6139452445</v>
      </c>
    </row>
    <row r="45" spans="1:30" x14ac:dyDescent="0.45">
      <c r="A45">
        <v>2022</v>
      </c>
      <c r="B45" s="33">
        <v>13.780294202059997</v>
      </c>
      <c r="C45" s="33">
        <v>6.2894365752299999</v>
      </c>
      <c r="D45" s="33">
        <v>4.5936408971800002</v>
      </c>
      <c r="E45" s="32">
        <f t="shared" si="0"/>
        <v>24.66337167447</v>
      </c>
      <c r="G45" s="33">
        <v>33.737276716659991</v>
      </c>
      <c r="H45" s="33">
        <v>26.535786859939986</v>
      </c>
      <c r="I45" s="33">
        <v>9.6255597078199955</v>
      </c>
      <c r="J45" s="32">
        <f>+SUM(G45:I45)</f>
        <v>69.898623284419983</v>
      </c>
      <c r="L45" s="33">
        <v>11.61930917526</v>
      </c>
      <c r="M45" s="33">
        <v>13.203764549549996</v>
      </c>
      <c r="N45" s="33">
        <v>6.0717829293600012</v>
      </c>
      <c r="O45" s="32">
        <f>+SUM(L45:N45)</f>
        <v>30.894856654169995</v>
      </c>
      <c r="Q45" s="33">
        <v>9.0080284096199996</v>
      </c>
      <c r="R45" s="33">
        <v>8.183824609600002</v>
      </c>
      <c r="S45" s="33">
        <v>5.3601070349399986</v>
      </c>
      <c r="T45" s="32">
        <f>+SUM(Q45:S45)</f>
        <v>22.551960054159998</v>
      </c>
      <c r="V45" s="33">
        <v>9.2109855681899955</v>
      </c>
      <c r="W45" s="33">
        <v>8.4249094469300019</v>
      </c>
      <c r="X45" s="33">
        <v>3.4395056330299996</v>
      </c>
      <c r="Y45" s="32">
        <f>+SUM(V45:X45)</f>
        <v>21.075400648149998</v>
      </c>
      <c r="AA45" s="33">
        <v>4.9570374781599966</v>
      </c>
      <c r="AB45" s="33">
        <v>5.5682220519900039</v>
      </c>
      <c r="AC45" s="33">
        <v>3.6104006570900009</v>
      </c>
      <c r="AD45" s="32">
        <f>+SUM(AA45:AC45)</f>
        <v>14.135660187240001</v>
      </c>
    </row>
    <row r="46" spans="1:30" ht="14.1" x14ac:dyDescent="0.5">
      <c r="A46" s="10">
        <v>2023</v>
      </c>
      <c r="B46" s="31">
        <v>14.466444742279998</v>
      </c>
      <c r="C46" s="31">
        <v>6.8905211618199997</v>
      </c>
      <c r="D46" s="31">
        <v>5.6125499291700001</v>
      </c>
      <c r="E46" s="30">
        <f t="shared" si="0"/>
        <v>26.969515833269998</v>
      </c>
      <c r="G46" s="31">
        <v>32.634225497809965</v>
      </c>
      <c r="H46" s="31">
        <v>27.979682832580025</v>
      </c>
      <c r="I46" s="31">
        <v>8.9711653506600069</v>
      </c>
      <c r="J46" s="30">
        <f t="shared" si="1"/>
        <v>69.585073681049991</v>
      </c>
      <c r="L46" s="31">
        <v>13.195633873869999</v>
      </c>
      <c r="M46" s="31">
        <v>15.802772685830011</v>
      </c>
      <c r="N46" s="31">
        <v>4.5896540030900015</v>
      </c>
      <c r="O46" s="30">
        <f t="shared" si="2"/>
        <v>33.588060562790012</v>
      </c>
      <c r="Q46" s="31">
        <v>9.2241558970599993</v>
      </c>
      <c r="R46" s="31">
        <v>8.7754435836899987</v>
      </c>
      <c r="S46" s="31">
        <v>6.9803416739600044</v>
      </c>
      <c r="T46" s="30">
        <f t="shared" si="3"/>
        <v>24.979941154710005</v>
      </c>
      <c r="V46" s="31">
        <v>9.5436504620399987</v>
      </c>
      <c r="W46" s="31">
        <v>8.7487646383400044</v>
      </c>
      <c r="X46" s="31">
        <v>3.5403344927400009</v>
      </c>
      <c r="Y46" s="30">
        <f t="shared" si="4"/>
        <v>21.832749593120006</v>
      </c>
      <c r="AA46" s="31">
        <v>4.7035833146600012</v>
      </c>
      <c r="AB46" s="31">
        <v>7.2120863774599968</v>
      </c>
      <c r="AC46" s="31">
        <v>2.930247240049999</v>
      </c>
      <c r="AD46" s="30">
        <f t="shared" si="5"/>
        <v>14.845916932169997</v>
      </c>
    </row>
    <row r="47" spans="1:30" x14ac:dyDescent="0.45">
      <c r="A47" s="16">
        <v>2024</v>
      </c>
      <c r="B47" s="29">
        <v>11.462072492460001</v>
      </c>
      <c r="C47" s="29">
        <v>5.1744513211900012</v>
      </c>
      <c r="D47" s="29">
        <v>5.7097455622099993</v>
      </c>
      <c r="E47" s="29">
        <f>+SUM(B47:D47)</f>
        <v>22.34626937586</v>
      </c>
      <c r="G47" s="29">
        <v>23.202534756469998</v>
      </c>
      <c r="H47" s="29">
        <v>25.59928271419</v>
      </c>
      <c r="I47" s="29">
        <v>7.5749741300399975</v>
      </c>
      <c r="J47" s="29">
        <f>+SUM(G47:I47)</f>
        <v>56.376791600699995</v>
      </c>
      <c r="L47" s="29">
        <v>12.134472168410001</v>
      </c>
      <c r="M47" s="29">
        <v>13.919853979760001</v>
      </c>
      <c r="N47" s="29">
        <v>5.2157403261999988</v>
      </c>
      <c r="O47" s="29">
        <f>+SUM(L47:N47)</f>
        <v>31.270066474370001</v>
      </c>
      <c r="Q47" s="29">
        <v>7.8354194397500017</v>
      </c>
      <c r="R47" s="29">
        <v>7.7745850972200037</v>
      </c>
      <c r="S47" s="29">
        <v>7.1264896810800007</v>
      </c>
      <c r="T47" s="29">
        <f>+SUM(Q47:S47)</f>
        <v>22.736494218050005</v>
      </c>
      <c r="V47" s="29">
        <v>8.7003085996500023</v>
      </c>
      <c r="W47" s="29">
        <v>6.78334707467</v>
      </c>
      <c r="X47" s="29">
        <v>3.3943336545699996</v>
      </c>
      <c r="Y47" s="29">
        <f>+SUM(V47:X47)</f>
        <v>18.877989328890003</v>
      </c>
      <c r="AA47" s="29">
        <v>3.8883991694899991</v>
      </c>
      <c r="AB47" s="29">
        <v>6.1159205468900035</v>
      </c>
      <c r="AC47" s="29">
        <v>2.7457385470099998</v>
      </c>
      <c r="AD47" s="29">
        <f>+SUM(AA47:AC47)</f>
        <v>12.750058263390002</v>
      </c>
    </row>
    <row r="48" spans="1:30" x14ac:dyDescent="0.45">
      <c r="A48" s="16">
        <v>2025</v>
      </c>
      <c r="B48" s="29">
        <v>10.966036986149998</v>
      </c>
      <c r="C48" s="29">
        <v>4.3777891330999994</v>
      </c>
      <c r="D48" s="29">
        <v>6.7049965098200008</v>
      </c>
      <c r="E48" s="29">
        <f t="shared" si="0"/>
        <v>22.048822629069996</v>
      </c>
      <c r="G48" s="29">
        <v>23.844088967089995</v>
      </c>
      <c r="H48" s="29">
        <v>21.75977855216999</v>
      </c>
      <c r="I48" s="29">
        <v>7.3554980652099982</v>
      </c>
      <c r="J48" s="29">
        <f t="shared" si="1"/>
        <v>52.959365584469985</v>
      </c>
      <c r="L48" s="29">
        <v>11.278210796910004</v>
      </c>
      <c r="M48" s="29">
        <v>12.623019520740003</v>
      </c>
      <c r="N48" s="29">
        <v>4.8214043293899991</v>
      </c>
      <c r="O48" s="29">
        <f t="shared" si="2"/>
        <v>28.722634647040007</v>
      </c>
      <c r="Q48" s="29">
        <v>7.0331965572800001</v>
      </c>
      <c r="R48" s="29">
        <v>7.2320781938300085</v>
      </c>
      <c r="S48" s="29">
        <v>4.9938068333400034</v>
      </c>
      <c r="T48" s="29">
        <f t="shared" si="3"/>
        <v>19.259081584450012</v>
      </c>
      <c r="V48" s="29">
        <v>8.1180960965700049</v>
      </c>
      <c r="W48" s="29">
        <v>6.608125943310001</v>
      </c>
      <c r="X48" s="29">
        <v>3.2928323453800008</v>
      </c>
      <c r="Y48" s="29">
        <f t="shared" si="4"/>
        <v>18.019054385260006</v>
      </c>
      <c r="AA48" s="29">
        <v>3.7450381977399978</v>
      </c>
      <c r="AB48" s="29">
        <v>5.4610687359199996</v>
      </c>
      <c r="AC48" s="29">
        <v>2.80974363171</v>
      </c>
      <c r="AD48" s="29">
        <f t="shared" si="5"/>
        <v>12.015850565369998</v>
      </c>
    </row>
    <row r="49" spans="1:30" x14ac:dyDescent="0.45">
      <c r="A49" s="16">
        <v>2026</v>
      </c>
      <c r="B49" s="29">
        <v>12.954825157240004</v>
      </c>
      <c r="C49" s="29">
        <v>5.5765327722300011</v>
      </c>
      <c r="D49" s="29">
        <v>10.389702639520001</v>
      </c>
      <c r="E49" s="29">
        <f t="shared" si="0"/>
        <v>28.921060568990008</v>
      </c>
      <c r="G49" s="29">
        <v>25.957529147229994</v>
      </c>
      <c r="H49" s="29">
        <v>21.031721138840012</v>
      </c>
      <c r="I49" s="29">
        <v>7.5453011247800079</v>
      </c>
      <c r="J49" s="29">
        <f t="shared" si="1"/>
        <v>54.534551410850014</v>
      </c>
      <c r="L49" s="29">
        <v>11.201833187530001</v>
      </c>
      <c r="M49" s="29">
        <v>12.226867386399993</v>
      </c>
      <c r="N49" s="29">
        <v>5.323370371030002</v>
      </c>
      <c r="O49" s="29">
        <f t="shared" si="2"/>
        <v>28.752070944959996</v>
      </c>
      <c r="Q49" s="29">
        <v>8.6161101705000007</v>
      </c>
      <c r="R49" s="29">
        <v>7.6927913799400054</v>
      </c>
      <c r="S49" s="29">
        <v>4.6377288542699988</v>
      </c>
      <c r="T49" s="29">
        <f t="shared" si="3"/>
        <v>20.946630404710003</v>
      </c>
      <c r="V49" s="29">
        <v>8.2754228744600002</v>
      </c>
      <c r="W49" s="29">
        <v>6.5098598659499984</v>
      </c>
      <c r="X49" s="29">
        <v>3.8437602168400002</v>
      </c>
      <c r="Y49" s="29">
        <f t="shared" si="4"/>
        <v>18.62904295725</v>
      </c>
      <c r="AA49" s="29">
        <v>4.5768881582500027</v>
      </c>
      <c r="AB49" s="29">
        <v>5.1733979206899985</v>
      </c>
      <c r="AC49" s="29">
        <v>2.53275037494</v>
      </c>
      <c r="AD49" s="29">
        <f t="shared" si="5"/>
        <v>12.283036453880001</v>
      </c>
    </row>
    <row r="52" spans="1:30" ht="17.7" x14ac:dyDescent="0.6">
      <c r="B52" s="42" t="s">
        <v>28</v>
      </c>
      <c r="C52" s="42"/>
      <c r="D52" s="42"/>
      <c r="E52" s="42"/>
      <c r="G52" s="42" t="s">
        <v>29</v>
      </c>
      <c r="H52" s="42"/>
      <c r="I52" s="42"/>
      <c r="J52" s="42"/>
      <c r="L52" s="42" t="s">
        <v>30</v>
      </c>
      <c r="M52" s="42"/>
      <c r="N52" s="42"/>
      <c r="O52" s="42"/>
      <c r="Q52" s="42" t="s">
        <v>31</v>
      </c>
      <c r="R52" s="42"/>
      <c r="S52" s="42"/>
      <c r="T52" s="42"/>
      <c r="V52" s="42" t="s">
        <v>32</v>
      </c>
      <c r="W52" s="42"/>
      <c r="X52" s="42"/>
      <c r="Y52" s="42"/>
      <c r="AA52" s="42" t="s">
        <v>33</v>
      </c>
      <c r="AB52" s="42"/>
      <c r="AC52" s="42"/>
      <c r="AD52" s="42"/>
    </row>
    <row r="53" spans="1:30" ht="10.5" customHeight="1" x14ac:dyDescent="0.55000000000000004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  <c r="AA53" s="28"/>
      <c r="AB53" s="28"/>
      <c r="AC53" s="28"/>
      <c r="AD53" s="28"/>
    </row>
    <row r="54" spans="1:30" ht="14.1" x14ac:dyDescent="0.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  <c r="AA54" s="26" t="s">
        <v>8</v>
      </c>
      <c r="AB54" s="26" t="s">
        <v>9</v>
      </c>
      <c r="AC54" s="26" t="s">
        <v>10</v>
      </c>
      <c r="AD54" s="26" t="s">
        <v>27</v>
      </c>
    </row>
    <row r="55" spans="1:30" x14ac:dyDescent="0.45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  <c r="AA55" s="15"/>
      <c r="AB55" s="15"/>
      <c r="AC55" s="15"/>
      <c r="AD55" s="15"/>
    </row>
    <row r="56" spans="1:30" x14ac:dyDescent="0.45">
      <c r="A56">
        <v>2009</v>
      </c>
      <c r="B56" s="6">
        <f t="shared" ref="B56:E67" si="6">+B32/B31-1</f>
        <v>-0.18833882078527042</v>
      </c>
      <c r="C56" s="6">
        <f t="shared" si="6"/>
        <v>-0.12300717893463997</v>
      </c>
      <c r="D56" s="6">
        <f t="shared" si="6"/>
        <v>-8.7217616138696719E-2</v>
      </c>
      <c r="E56" s="6">
        <f t="shared" si="6"/>
        <v>-0.14786306985344688</v>
      </c>
      <c r="G56" s="6">
        <f t="shared" ref="G56:J67" si="7">+G32/G31-1</f>
        <v>-0.27894918995456974</v>
      </c>
      <c r="H56" s="6">
        <f t="shared" si="7"/>
        <v>0.18113754177694497</v>
      </c>
      <c r="I56" s="6">
        <f t="shared" si="7"/>
        <v>9.8207881043565592E-2</v>
      </c>
      <c r="J56" s="6">
        <f t="shared" si="7"/>
        <v>-3.6521329070240305E-2</v>
      </c>
      <c r="L56" s="6">
        <f t="shared" ref="L56:O67" si="8">+L32/L31-1</f>
        <v>-0.23465518785843686</v>
      </c>
      <c r="M56" s="6">
        <f t="shared" si="8"/>
        <v>3.4864051795736151E-2</v>
      </c>
      <c r="N56" s="6">
        <f t="shared" si="8"/>
        <v>0.20869849175962218</v>
      </c>
      <c r="O56" s="6">
        <f t="shared" si="8"/>
        <v>-3.97518507173521E-2</v>
      </c>
      <c r="Q56" s="6">
        <f t="shared" ref="Q56:T67" si="9">+Q32/Q31-1</f>
        <v>-0.24555992762663281</v>
      </c>
      <c r="R56" s="6">
        <f t="shared" si="9"/>
        <v>5.8779031469587073E-2</v>
      </c>
      <c r="S56" s="6">
        <f t="shared" si="9"/>
        <v>-3.6320149933457002E-2</v>
      </c>
      <c r="T56" s="6">
        <f t="shared" si="9"/>
        <v>-7.5680338287750004E-2</v>
      </c>
      <c r="V56" s="6">
        <f t="shared" ref="V56:Y67" si="10">+V32/V31-1</f>
        <v>-0.29676052121323215</v>
      </c>
      <c r="W56" s="6">
        <f t="shared" si="10"/>
        <v>0.1269040007204727</v>
      </c>
      <c r="X56" s="6">
        <f t="shared" si="10"/>
        <v>-0.24399287184553353</v>
      </c>
      <c r="Y56" s="6">
        <f t="shared" si="10"/>
        <v>-0.10923881084851639</v>
      </c>
      <c r="AA56" s="6">
        <f t="shared" ref="AA56:AD67" si="11">+AA32/AA31-1</f>
        <v>-0.21953901855723656</v>
      </c>
      <c r="AB56" s="6">
        <f t="shared" si="11"/>
        <v>0.33725905043099846</v>
      </c>
      <c r="AC56" s="6">
        <f t="shared" si="11"/>
        <v>-3.7147343755175255E-2</v>
      </c>
      <c r="AD56" s="6">
        <f t="shared" si="11"/>
        <v>-1.2688604606794218E-3</v>
      </c>
    </row>
    <row r="57" spans="1:30" x14ac:dyDescent="0.45">
      <c r="A57">
        <v>2010</v>
      </c>
      <c r="B57" s="6">
        <f t="shared" si="6"/>
        <v>-0.36171809589619708</v>
      </c>
      <c r="C57" s="6">
        <f t="shared" si="6"/>
        <v>-7.4009541110997668E-2</v>
      </c>
      <c r="D57" s="6">
        <f t="shared" si="6"/>
        <v>-0.23213231409608193</v>
      </c>
      <c r="E57" s="6">
        <f t="shared" si="6"/>
        <v>-0.23886284993217421</v>
      </c>
      <c r="G57" s="6">
        <f t="shared" si="7"/>
        <v>-0.28839508588304874</v>
      </c>
      <c r="H57" s="6">
        <f t="shared" si="7"/>
        <v>-0.14483653554376097</v>
      </c>
      <c r="I57" s="6">
        <f t="shared" si="7"/>
        <v>-0.22188826050318378</v>
      </c>
      <c r="J57" s="6">
        <f t="shared" si="7"/>
        <v>-0.20652898934031894</v>
      </c>
      <c r="L57" s="6">
        <f t="shared" si="8"/>
        <v>-7.3869437886777134E-2</v>
      </c>
      <c r="M57" s="6">
        <f t="shared" si="8"/>
        <v>-0.10657387830428433</v>
      </c>
      <c r="N57" s="6">
        <f t="shared" si="8"/>
        <v>-0.14572435520373617</v>
      </c>
      <c r="O57" s="6">
        <f t="shared" si="8"/>
        <v>-0.10370180152096375</v>
      </c>
      <c r="Q57" s="6">
        <f t="shared" si="9"/>
        <v>-5.9505441714632346E-3</v>
      </c>
      <c r="R57" s="6">
        <f t="shared" si="9"/>
        <v>-5.9422622231139699E-2</v>
      </c>
      <c r="S57" s="6">
        <f t="shared" si="9"/>
        <v>0.18076931626964665</v>
      </c>
      <c r="T57" s="6">
        <f t="shared" si="9"/>
        <v>5.4950170649670227E-3</v>
      </c>
      <c r="V57" s="6">
        <f t="shared" si="10"/>
        <v>-0.20429562098290766</v>
      </c>
      <c r="W57" s="6">
        <f t="shared" si="10"/>
        <v>-0.10693146122426866</v>
      </c>
      <c r="X57" s="6">
        <f t="shared" si="10"/>
        <v>8.4354122985785818E-3</v>
      </c>
      <c r="Y57" s="6">
        <f t="shared" si="10"/>
        <v>-0.10799550989350526</v>
      </c>
      <c r="AA57" s="6">
        <f t="shared" si="11"/>
        <v>-0.26991585232017179</v>
      </c>
      <c r="AB57" s="6">
        <f t="shared" si="11"/>
        <v>0.10761938350133526</v>
      </c>
      <c r="AC57" s="6">
        <f t="shared" si="11"/>
        <v>-1.8567073800443201E-2</v>
      </c>
      <c r="AD57" s="6">
        <f t="shared" si="11"/>
        <v>-5.452470776379359E-2</v>
      </c>
    </row>
    <row r="58" spans="1:30" x14ac:dyDescent="0.45">
      <c r="A58">
        <v>2011</v>
      </c>
      <c r="B58" s="6">
        <f t="shared" si="6"/>
        <v>0.90178990690136729</v>
      </c>
      <c r="C58" s="6">
        <f t="shared" si="6"/>
        <v>0.37359884550470923</v>
      </c>
      <c r="D58" s="6">
        <f t="shared" si="6"/>
        <v>0.12680550253025591</v>
      </c>
      <c r="E58" s="6">
        <f t="shared" si="6"/>
        <v>0.52736594406419379</v>
      </c>
      <c r="G58" s="6">
        <f t="shared" si="7"/>
        <v>0.13748350096915041</v>
      </c>
      <c r="H58" s="6">
        <f t="shared" si="7"/>
        <v>-6.9852365145339435E-2</v>
      </c>
      <c r="I58" s="6">
        <f t="shared" si="7"/>
        <v>-8.6000045308823436E-2</v>
      </c>
      <c r="J58" s="6">
        <f t="shared" si="7"/>
        <v>-1.0865384346224749E-2</v>
      </c>
      <c r="L58" s="6">
        <f t="shared" si="8"/>
        <v>0.30136513654557051</v>
      </c>
      <c r="M58" s="6">
        <f t="shared" si="8"/>
        <v>-0.11575592566598569</v>
      </c>
      <c r="N58" s="6">
        <f t="shared" si="8"/>
        <v>0.11818759123812383</v>
      </c>
      <c r="O58" s="6">
        <f t="shared" si="8"/>
        <v>4.6548691353593075E-2</v>
      </c>
      <c r="Q58" s="6">
        <f t="shared" si="9"/>
        <v>0.34750489853544608</v>
      </c>
      <c r="R58" s="6">
        <f t="shared" si="9"/>
        <v>-8.2790108784888905E-2</v>
      </c>
      <c r="S58" s="6">
        <f t="shared" si="9"/>
        <v>0.1465656393280248</v>
      </c>
      <c r="T58" s="6">
        <f t="shared" si="9"/>
        <v>0.1038208543283754</v>
      </c>
      <c r="V58" s="6">
        <f t="shared" si="10"/>
        <v>0.41496676935869825</v>
      </c>
      <c r="W58" s="6">
        <f t="shared" si="10"/>
        <v>0.15760150544771712</v>
      </c>
      <c r="X58" s="6">
        <f t="shared" si="10"/>
        <v>-5.289860775497246E-2</v>
      </c>
      <c r="Y58" s="6">
        <f t="shared" si="10"/>
        <v>0.16741971583696791</v>
      </c>
      <c r="AA58" s="6">
        <f t="shared" si="11"/>
        <v>-4.1427822626362798E-2</v>
      </c>
      <c r="AB58" s="6">
        <f t="shared" si="11"/>
        <v>-2.8053944516720497E-2</v>
      </c>
      <c r="AC58" s="6">
        <f t="shared" si="11"/>
        <v>0.46783055480854907</v>
      </c>
      <c r="AD58" s="6">
        <f t="shared" si="11"/>
        <v>7.9685179315818644E-2</v>
      </c>
    </row>
    <row r="59" spans="1:30" x14ac:dyDescent="0.45">
      <c r="A59">
        <v>2012</v>
      </c>
      <c r="B59" s="6">
        <f t="shared" si="6"/>
        <v>0.47599233172949318</v>
      </c>
      <c r="C59" s="6">
        <f t="shared" si="6"/>
        <v>0.16321416791063048</v>
      </c>
      <c r="D59" s="6">
        <f t="shared" si="6"/>
        <v>4.6905678645566162E-2</v>
      </c>
      <c r="E59" s="6">
        <f t="shared" si="6"/>
        <v>0.29629962467788395</v>
      </c>
      <c r="G59" s="6">
        <f t="shared" si="7"/>
        <v>0.24613578291542448</v>
      </c>
      <c r="H59" s="6">
        <f t="shared" si="7"/>
        <v>3.4040687496106337E-2</v>
      </c>
      <c r="I59" s="6">
        <f t="shared" si="7"/>
        <v>0.21614271706610544</v>
      </c>
      <c r="J59" s="6">
        <f t="shared" si="7"/>
        <v>0.1366544466025521</v>
      </c>
      <c r="L59" s="6">
        <f t="shared" si="8"/>
        <v>0.31071380807063353</v>
      </c>
      <c r="M59" s="6">
        <f t="shared" si="8"/>
        <v>0.11496920611317774</v>
      </c>
      <c r="N59" s="6">
        <f t="shared" si="8"/>
        <v>-0.17711162043640216</v>
      </c>
      <c r="O59" s="6">
        <f t="shared" si="8"/>
        <v>0.1376685803222959</v>
      </c>
      <c r="Q59" s="6">
        <f t="shared" si="9"/>
        <v>3.4367450550191414E-2</v>
      </c>
      <c r="R59" s="6">
        <f t="shared" si="9"/>
        <v>8.0032435631972154E-2</v>
      </c>
      <c r="S59" s="6">
        <f t="shared" si="9"/>
        <v>-0.2755867789828178</v>
      </c>
      <c r="T59" s="6">
        <f t="shared" si="9"/>
        <v>-2.4295199989954663E-2</v>
      </c>
      <c r="V59" s="6">
        <f t="shared" si="10"/>
        <v>0.47667633735641401</v>
      </c>
      <c r="W59" s="6">
        <f t="shared" si="10"/>
        <v>-5.083364194868234E-2</v>
      </c>
      <c r="X59" s="6">
        <f t="shared" si="10"/>
        <v>8.9755014336460714E-2</v>
      </c>
      <c r="Y59" s="6">
        <f t="shared" si="10"/>
        <v>0.1281273661691682</v>
      </c>
      <c r="AA59" s="6">
        <f t="shared" si="11"/>
        <v>6.663516293840499E-2</v>
      </c>
      <c r="AB59" s="6">
        <f t="shared" si="11"/>
        <v>0.18256566847291955</v>
      </c>
      <c r="AC59" s="6">
        <f t="shared" si="11"/>
        <v>-0.10105550050770562</v>
      </c>
      <c r="AD59" s="6">
        <f t="shared" si="11"/>
        <v>6.7539828498960119E-2</v>
      </c>
    </row>
    <row r="60" spans="1:30" x14ac:dyDescent="0.45">
      <c r="A60">
        <v>2013</v>
      </c>
      <c r="B60" s="6">
        <f t="shared" si="6"/>
        <v>4.5370680509667194E-2</v>
      </c>
      <c r="C60" s="6">
        <f t="shared" si="6"/>
        <v>1.7339735444434901E-2</v>
      </c>
      <c r="D60" s="6">
        <f t="shared" si="6"/>
        <v>0.28739106519085111</v>
      </c>
      <c r="E60" s="6">
        <f t="shared" si="6"/>
        <v>6.5688979612788412E-2</v>
      </c>
      <c r="G60" s="6">
        <f t="shared" si="7"/>
        <v>0.13244507967307628</v>
      </c>
      <c r="H60" s="6">
        <f t="shared" si="7"/>
        <v>-3.389615770620269E-2</v>
      </c>
      <c r="I60" s="6">
        <f t="shared" si="7"/>
        <v>0.24531185201836703</v>
      </c>
      <c r="J60" s="6">
        <f t="shared" si="7"/>
        <v>7.7637762901379803E-2</v>
      </c>
      <c r="L60" s="6">
        <f t="shared" si="8"/>
        <v>8.7620523728720645E-2</v>
      </c>
      <c r="M60" s="6">
        <f t="shared" si="8"/>
        <v>-2.4808672956250222E-2</v>
      </c>
      <c r="N60" s="6">
        <f t="shared" si="8"/>
        <v>-0.11367439683552116</v>
      </c>
      <c r="O60" s="6">
        <f t="shared" si="8"/>
        <v>1.2338094712974534E-2</v>
      </c>
      <c r="Q60" s="6">
        <f t="shared" si="9"/>
        <v>9.8659477220464975E-2</v>
      </c>
      <c r="R60" s="6">
        <f t="shared" si="9"/>
        <v>1.8363357949242376E-2</v>
      </c>
      <c r="S60" s="6">
        <f t="shared" si="9"/>
        <v>-0.24051106177838866</v>
      </c>
      <c r="T60" s="6">
        <f t="shared" si="9"/>
        <v>3.2509359370058721E-3</v>
      </c>
      <c r="V60" s="6">
        <f t="shared" si="10"/>
        <v>0.43237527182303448</v>
      </c>
      <c r="W60" s="6">
        <f t="shared" si="10"/>
        <v>-0.10163134831804355</v>
      </c>
      <c r="X60" s="6">
        <f t="shared" si="10"/>
        <v>0.27713926695901359</v>
      </c>
      <c r="Y60" s="6">
        <f t="shared" si="10"/>
        <v>0.1708619719420954</v>
      </c>
      <c r="AA60" s="6">
        <f t="shared" si="11"/>
        <v>0.20091914074314299</v>
      </c>
      <c r="AB60" s="6">
        <f t="shared" si="11"/>
        <v>-0.11369325651003115</v>
      </c>
      <c r="AC60" s="6">
        <f t="shared" si="11"/>
        <v>-0.29098280248596675</v>
      </c>
      <c r="AD60" s="6">
        <f t="shared" si="11"/>
        <v>-8.2336248515159971E-2</v>
      </c>
    </row>
    <row r="61" spans="1:30" x14ac:dyDescent="0.45">
      <c r="A61">
        <v>2014</v>
      </c>
      <c r="B61" s="6">
        <f t="shared" si="6"/>
        <v>-0.10280150852520886</v>
      </c>
      <c r="C61" s="6">
        <f t="shared" si="6"/>
        <v>-0.11707467755376955</v>
      </c>
      <c r="D61" s="6">
        <f t="shared" si="6"/>
        <v>5.9349397358672062E-2</v>
      </c>
      <c r="E61" s="6">
        <f t="shared" si="6"/>
        <v>-8.3371480112911067E-2</v>
      </c>
      <c r="G61" s="6">
        <f t="shared" si="7"/>
        <v>0.20227389793937989</v>
      </c>
      <c r="H61" s="6">
        <f t="shared" si="7"/>
        <v>-7.2201019929421739E-2</v>
      </c>
      <c r="I61" s="6">
        <f t="shared" si="7"/>
        <v>9.6634266849492834E-2</v>
      </c>
      <c r="J61" s="6">
        <f t="shared" si="7"/>
        <v>7.0500635939114487E-2</v>
      </c>
      <c r="L61" s="6">
        <f t="shared" si="8"/>
        <v>3.5351516726973786E-2</v>
      </c>
      <c r="M61" s="6">
        <f t="shared" si="8"/>
        <v>-0.10589802678060911</v>
      </c>
      <c r="N61" s="6">
        <f t="shared" si="8"/>
        <v>0.15521885717707185</v>
      </c>
      <c r="O61" s="6">
        <f t="shared" si="8"/>
        <v>-1.2515817570991739E-2</v>
      </c>
      <c r="Q61" s="6">
        <f t="shared" si="9"/>
        <v>4.1948278207490919E-3</v>
      </c>
      <c r="R61" s="6">
        <f t="shared" si="9"/>
        <v>0.11372393152888161</v>
      </c>
      <c r="S61" s="6">
        <f t="shared" si="9"/>
        <v>0.17217134581161719</v>
      </c>
      <c r="T61" s="6">
        <f t="shared" si="9"/>
        <v>7.3979672078596792E-2</v>
      </c>
      <c r="V61" s="6">
        <f t="shared" si="10"/>
        <v>0.14429447255414929</v>
      </c>
      <c r="W61" s="6">
        <f t="shared" si="10"/>
        <v>0.11032666894289789</v>
      </c>
      <c r="X61" s="6">
        <f t="shared" si="10"/>
        <v>-4.7840013730066078E-2</v>
      </c>
      <c r="Y61" s="6">
        <f t="shared" si="10"/>
        <v>9.3118497550790602E-2</v>
      </c>
      <c r="AA61" s="6">
        <f t="shared" si="11"/>
        <v>0.32675695698580842</v>
      </c>
      <c r="AB61" s="6">
        <f t="shared" si="11"/>
        <v>-0.10435942562739653</v>
      </c>
      <c r="AC61" s="6">
        <f t="shared" si="11"/>
        <v>0.49005063984160158</v>
      </c>
      <c r="AD61" s="6">
        <f t="shared" si="11"/>
        <v>0.15179716732874038</v>
      </c>
    </row>
    <row r="62" spans="1:30" x14ac:dyDescent="0.45">
      <c r="A62">
        <v>2015</v>
      </c>
      <c r="B62" s="6">
        <f t="shared" si="6"/>
        <v>-0.25007205769062502</v>
      </c>
      <c r="C62" s="6">
        <f t="shared" si="6"/>
        <v>-7.5574387508947738E-2</v>
      </c>
      <c r="D62" s="6">
        <f t="shared" si="6"/>
        <v>0.10915505100195277</v>
      </c>
      <c r="E62" s="6">
        <f t="shared" si="6"/>
        <v>-0.13597848587284722</v>
      </c>
      <c r="G62" s="6">
        <f t="shared" si="7"/>
        <v>2.3511299040720246E-2</v>
      </c>
      <c r="H62" s="6">
        <f t="shared" si="7"/>
        <v>5.7279954410218048E-2</v>
      </c>
      <c r="I62" s="6">
        <f t="shared" si="7"/>
        <v>8.9601587311581188E-2</v>
      </c>
      <c r="J62" s="6">
        <f t="shared" si="7"/>
        <v>4.9001954391532987E-2</v>
      </c>
      <c r="L62" s="6">
        <f t="shared" si="8"/>
        <v>-0.16582912717607667</v>
      </c>
      <c r="M62" s="6">
        <f t="shared" si="8"/>
        <v>-8.5549620111655456E-2</v>
      </c>
      <c r="N62" s="6">
        <f t="shared" si="8"/>
        <v>9.0665945289693406E-2</v>
      </c>
      <c r="O62" s="6">
        <f t="shared" si="8"/>
        <v>-0.1019042109569982</v>
      </c>
      <c r="Q62" s="6">
        <f t="shared" si="9"/>
        <v>-1.8451743806213061E-2</v>
      </c>
      <c r="R62" s="6">
        <f t="shared" si="9"/>
        <v>0.11836714860848141</v>
      </c>
      <c r="S62" s="6">
        <f t="shared" si="9"/>
        <v>0.39565412649214493</v>
      </c>
      <c r="T62" s="6">
        <f t="shared" si="9"/>
        <v>0.10423377802968847</v>
      </c>
      <c r="V62" s="6">
        <f t="shared" si="10"/>
        <v>6.1736552304903825E-2</v>
      </c>
      <c r="W62" s="6">
        <f t="shared" si="10"/>
        <v>-2.969866046803904E-2</v>
      </c>
      <c r="X62" s="6">
        <f t="shared" si="10"/>
        <v>0.14292229806044299</v>
      </c>
      <c r="Y62" s="6">
        <f t="shared" si="10"/>
        <v>4.5446855511680706E-2</v>
      </c>
      <c r="AA62" s="6">
        <f t="shared" si="11"/>
        <v>0.17599465590316932</v>
      </c>
      <c r="AB62" s="6">
        <f t="shared" si="11"/>
        <v>0.14779522629706365</v>
      </c>
      <c r="AC62" s="6">
        <f t="shared" si="11"/>
        <v>0.45892600759276125</v>
      </c>
      <c r="AD62" s="6">
        <f t="shared" si="11"/>
        <v>0.23819231557657283</v>
      </c>
    </row>
    <row r="63" spans="1:30" x14ac:dyDescent="0.45">
      <c r="A63">
        <v>2016</v>
      </c>
      <c r="B63" s="6">
        <f t="shared" si="6"/>
        <v>0.30191750896696745</v>
      </c>
      <c r="C63" s="6">
        <f t="shared" si="6"/>
        <v>-0.15353009671964624</v>
      </c>
      <c r="D63" s="6">
        <f t="shared" si="6"/>
        <v>5.3587971811927426E-2</v>
      </c>
      <c r="E63" s="6">
        <f t="shared" si="6"/>
        <v>9.9975319641438354E-2</v>
      </c>
      <c r="G63" s="6">
        <f t="shared" si="7"/>
        <v>0.1943175954832721</v>
      </c>
      <c r="H63" s="6">
        <f t="shared" si="7"/>
        <v>0.22458150767266449</v>
      </c>
      <c r="I63" s="6">
        <f t="shared" si="7"/>
        <v>-2.3446307251869691E-2</v>
      </c>
      <c r="J63" s="6">
        <f t="shared" si="7"/>
        <v>0.15798109251547587</v>
      </c>
      <c r="L63" s="6">
        <f t="shared" si="8"/>
        <v>-0.10103462814199637</v>
      </c>
      <c r="M63" s="6">
        <f t="shared" si="8"/>
        <v>0.12580246151914709</v>
      </c>
      <c r="N63" s="6">
        <f t="shared" si="8"/>
        <v>0.19679131911098713</v>
      </c>
      <c r="O63" s="6">
        <f t="shared" si="8"/>
        <v>3.5069717443718007E-2</v>
      </c>
      <c r="Q63" s="6">
        <f t="shared" si="9"/>
        <v>0.1446893120782442</v>
      </c>
      <c r="R63" s="6">
        <f t="shared" si="9"/>
        <v>-7.5894301606987846E-2</v>
      </c>
      <c r="S63" s="6">
        <f t="shared" si="9"/>
        <v>0.13980215333033441</v>
      </c>
      <c r="T63" s="6">
        <f t="shared" si="9"/>
        <v>4.5099369966314473E-2</v>
      </c>
      <c r="V63" s="6">
        <f t="shared" si="10"/>
        <v>1.8929649843456353E-2</v>
      </c>
      <c r="W63" s="6">
        <f t="shared" si="10"/>
        <v>-1.0170481453564251E-2</v>
      </c>
      <c r="X63" s="6">
        <f t="shared" si="10"/>
        <v>0.14515566791878109</v>
      </c>
      <c r="Y63" s="6">
        <f t="shared" si="10"/>
        <v>3.4717681011469326E-2</v>
      </c>
      <c r="AA63" s="6">
        <f t="shared" si="11"/>
        <v>0.27853105969287939</v>
      </c>
      <c r="AB63" s="6">
        <f t="shared" si="11"/>
        <v>-4.6704602831130537E-2</v>
      </c>
      <c r="AC63" s="6">
        <f t="shared" si="11"/>
        <v>0.14129353426315405</v>
      </c>
      <c r="AD63" s="6">
        <f t="shared" si="11"/>
        <v>0.12416217123499229</v>
      </c>
    </row>
    <row r="64" spans="1:30" x14ac:dyDescent="0.45">
      <c r="A64">
        <v>2017</v>
      </c>
      <c r="B64" s="6">
        <f t="shared" si="6"/>
        <v>0.52924974453380402</v>
      </c>
      <c r="C64" s="6">
        <f t="shared" si="6"/>
        <v>0.19221113182306793</v>
      </c>
      <c r="D64" s="6">
        <f t="shared" si="6"/>
        <v>-0.31778675731212491</v>
      </c>
      <c r="E64" s="6">
        <f t="shared" si="6"/>
        <v>0.26764950722487613</v>
      </c>
      <c r="G64" s="6">
        <f t="shared" si="7"/>
        <v>0.28424244720640268</v>
      </c>
      <c r="H64" s="6">
        <f t="shared" si="7"/>
        <v>0.1586669612403464</v>
      </c>
      <c r="I64" s="6">
        <f t="shared" si="7"/>
        <v>9.8111995654434958E-2</v>
      </c>
      <c r="J64" s="6">
        <f t="shared" si="7"/>
        <v>0.20374547859668257</v>
      </c>
      <c r="L64" s="6">
        <f t="shared" si="8"/>
        <v>1.7827165884457319E-2</v>
      </c>
      <c r="M64" s="6">
        <f t="shared" si="8"/>
        <v>-1.1206329853161834E-2</v>
      </c>
      <c r="N64" s="6">
        <f t="shared" si="8"/>
        <v>-9.2527406995435268E-2</v>
      </c>
      <c r="O64" s="6">
        <f t="shared" si="8"/>
        <v>-1.4412083390428765E-2</v>
      </c>
      <c r="Q64" s="6">
        <f t="shared" si="9"/>
        <v>9.5367553044666931E-2</v>
      </c>
      <c r="R64" s="6">
        <f t="shared" si="9"/>
        <v>-0.25701650038680179</v>
      </c>
      <c r="S64" s="6">
        <f t="shared" si="9"/>
        <v>-4.4249501216941933E-2</v>
      </c>
      <c r="T64" s="6">
        <f t="shared" si="9"/>
        <v>-7.2934043386541081E-2</v>
      </c>
      <c r="V64" s="6">
        <f t="shared" si="10"/>
        <v>9.4646027787311793E-2</v>
      </c>
      <c r="W64" s="6">
        <f t="shared" si="10"/>
        <v>0.1842230951713375</v>
      </c>
      <c r="X64" s="6">
        <f t="shared" si="10"/>
        <v>-0.1026301249867706</v>
      </c>
      <c r="Y64" s="6">
        <f t="shared" si="10"/>
        <v>7.8448248980149904E-2</v>
      </c>
      <c r="AA64" s="6">
        <f t="shared" si="11"/>
        <v>0.23915201668696562</v>
      </c>
      <c r="AB64" s="6">
        <f t="shared" si="11"/>
        <v>0.23123211442828917</v>
      </c>
      <c r="AC64" s="6">
        <f t="shared" si="11"/>
        <v>-2.5373185777555762E-2</v>
      </c>
      <c r="AD64" s="6">
        <f t="shared" si="11"/>
        <v>0.15546169137231836</v>
      </c>
    </row>
    <row r="65" spans="1:30" x14ac:dyDescent="0.45">
      <c r="A65">
        <v>2018</v>
      </c>
      <c r="B65" s="6">
        <f t="shared" si="6"/>
        <v>9.7495190172009139E-2</v>
      </c>
      <c r="C65" s="6">
        <f t="shared" si="6"/>
        <v>0.3108225272830365</v>
      </c>
      <c r="D65" s="6">
        <f t="shared" si="6"/>
        <v>0.31511512277711851</v>
      </c>
      <c r="E65" s="6">
        <f t="shared" si="6"/>
        <v>0.17207879019105699</v>
      </c>
      <c r="G65" s="6">
        <f t="shared" si="7"/>
        <v>2.3685556601853452E-2</v>
      </c>
      <c r="H65" s="6">
        <f t="shared" si="7"/>
        <v>-2.4284117549463025E-2</v>
      </c>
      <c r="I65" s="6">
        <f t="shared" si="7"/>
        <v>0.13658087629251914</v>
      </c>
      <c r="J65" s="6">
        <f t="shared" si="7"/>
        <v>2.5267175481332282E-2</v>
      </c>
      <c r="L65" s="6">
        <f t="shared" si="8"/>
        <v>0.10147061193116347</v>
      </c>
      <c r="M65" s="6">
        <f t="shared" si="8"/>
        <v>-5.0780481709855607E-4</v>
      </c>
      <c r="N65" s="6">
        <f t="shared" si="8"/>
        <v>-3.6311980440426606E-3</v>
      </c>
      <c r="O65" s="6">
        <f t="shared" si="8"/>
        <v>3.9981804236548735E-2</v>
      </c>
      <c r="Q65" s="6">
        <f t="shared" si="9"/>
        <v>-5.325148884628772E-2</v>
      </c>
      <c r="R65" s="6">
        <f t="shared" si="9"/>
        <v>6.5837146512919942E-2</v>
      </c>
      <c r="S65" s="6">
        <f t="shared" si="9"/>
        <v>-8.6837994982454925E-2</v>
      </c>
      <c r="T65" s="6">
        <f t="shared" si="9"/>
        <v>-2.2681481297769146E-2</v>
      </c>
      <c r="V65" s="6">
        <f t="shared" si="10"/>
        <v>-4.5523984232056502E-3</v>
      </c>
      <c r="W65" s="6">
        <f t="shared" si="10"/>
        <v>-9.1859245303859582E-2</v>
      </c>
      <c r="X65" s="6">
        <f t="shared" si="10"/>
        <v>-0.24881682349227041</v>
      </c>
      <c r="Y65" s="6">
        <f t="shared" si="10"/>
        <v>-7.7803574827286726E-2</v>
      </c>
      <c r="AA65" s="6">
        <f t="shared" si="11"/>
        <v>-7.5198018601359218E-2</v>
      </c>
      <c r="AB65" s="6">
        <f t="shared" si="11"/>
        <v>3.3276439776489752E-2</v>
      </c>
      <c r="AC65" s="6">
        <f t="shared" si="11"/>
        <v>-0.12066579173669501</v>
      </c>
      <c r="AD65" s="6">
        <f t="shared" si="11"/>
        <v>-5.3001064633044548E-2</v>
      </c>
    </row>
    <row r="66" spans="1:30" x14ac:dyDescent="0.45">
      <c r="A66">
        <v>2019</v>
      </c>
      <c r="B66" s="6">
        <f t="shared" si="6"/>
        <v>-0.14091780583495261</v>
      </c>
      <c r="C66" s="6">
        <f t="shared" si="6"/>
        <v>-1.1545487251533149E-2</v>
      </c>
      <c r="D66" s="6">
        <f t="shared" si="6"/>
        <v>0.28178780758425503</v>
      </c>
      <c r="E66" s="6">
        <f t="shared" si="6"/>
        <v>-5.3479283404095357E-2</v>
      </c>
      <c r="G66" s="6">
        <f t="shared" si="7"/>
        <v>2.7379996606550216E-2</v>
      </c>
      <c r="H66" s="6">
        <f t="shared" si="7"/>
        <v>1.4702001975514856E-2</v>
      </c>
      <c r="I66" s="6">
        <f t="shared" si="7"/>
        <v>-8.2046999958922284E-2</v>
      </c>
      <c r="J66" s="6">
        <f t="shared" si="7"/>
        <v>2.9387105909297606E-3</v>
      </c>
      <c r="L66" s="6">
        <f t="shared" si="8"/>
        <v>-0.12115658730006518</v>
      </c>
      <c r="M66" s="6">
        <f t="shared" si="8"/>
        <v>-3.2375965197155798E-2</v>
      </c>
      <c r="N66" s="6">
        <f t="shared" si="8"/>
        <v>0.28950752201994234</v>
      </c>
      <c r="O66" s="6">
        <f t="shared" si="8"/>
        <v>-1.9520717436521728E-2</v>
      </c>
      <c r="Q66" s="6">
        <f t="shared" si="9"/>
        <v>1.6240988522735922E-2</v>
      </c>
      <c r="R66" s="6">
        <f t="shared" si="9"/>
        <v>0.15971478471717404</v>
      </c>
      <c r="S66" s="6">
        <f t="shared" si="9"/>
        <v>0.4825358922292422</v>
      </c>
      <c r="T66" s="6">
        <f t="shared" si="9"/>
        <v>0.15892832480597963</v>
      </c>
      <c r="V66" s="6">
        <f t="shared" si="10"/>
        <v>-3.3344923297805917E-2</v>
      </c>
      <c r="W66" s="6">
        <f t="shared" si="10"/>
        <v>-2.0717651672679915E-2</v>
      </c>
      <c r="X66" s="6">
        <f t="shared" si="10"/>
        <v>0.29998604923426186</v>
      </c>
      <c r="Y66" s="6">
        <f t="shared" si="10"/>
        <v>2.0148775334018154E-2</v>
      </c>
      <c r="AA66" s="6">
        <f t="shared" si="11"/>
        <v>-0.13083046013574184</v>
      </c>
      <c r="AB66" s="6">
        <f t="shared" si="11"/>
        <v>8.5382470577170633E-2</v>
      </c>
      <c r="AC66" s="6">
        <f t="shared" si="11"/>
        <v>-1.1112780277886758E-2</v>
      </c>
      <c r="AD66" s="6">
        <f t="shared" si="11"/>
        <v>-2.8062120294546133E-2</v>
      </c>
    </row>
    <row r="67" spans="1:30" x14ac:dyDescent="0.45">
      <c r="A67">
        <v>2020</v>
      </c>
      <c r="B67" s="6">
        <f t="shared" si="6"/>
        <v>-0.22929105602026778</v>
      </c>
      <c r="C67" s="6">
        <f t="shared" si="6"/>
        <v>-0.24130896422598092</v>
      </c>
      <c r="D67" s="6">
        <f t="shared" si="6"/>
        <v>0.4827915046841742</v>
      </c>
      <c r="E67" s="6">
        <f t="shared" si="6"/>
        <v>-0.11052754507658069</v>
      </c>
      <c r="G67" s="6">
        <f t="shared" si="7"/>
        <v>7.1302701929070844E-2</v>
      </c>
      <c r="H67" s="6">
        <f t="shared" si="7"/>
        <v>4.8569911402358557E-3</v>
      </c>
      <c r="I67" s="6">
        <f t="shared" si="7"/>
        <v>-3.4294201961215243E-2</v>
      </c>
      <c r="J67" s="6">
        <f t="shared" si="7"/>
        <v>3.0652453581466066E-2</v>
      </c>
      <c r="L67" s="6">
        <f t="shared" si="8"/>
        <v>-8.3807722632757597E-2</v>
      </c>
      <c r="M67" s="6">
        <f t="shared" si="8"/>
        <v>-9.8260238835742086E-2</v>
      </c>
      <c r="N67" s="6">
        <f t="shared" si="8"/>
        <v>0.27637372888365408</v>
      </c>
      <c r="O67" s="6">
        <f t="shared" si="8"/>
        <v>-1.5194613484448283E-2</v>
      </c>
      <c r="Q67" s="6">
        <f t="shared" si="9"/>
        <v>1.1403300853847442E-2</v>
      </c>
      <c r="R67" s="6">
        <f t="shared" si="9"/>
        <v>-0.11937143040763853</v>
      </c>
      <c r="S67" s="6">
        <f t="shared" si="9"/>
        <v>-3.5910633692617377E-3</v>
      </c>
      <c r="T67" s="6">
        <f t="shared" si="9"/>
        <v>-3.7661565955827481E-2</v>
      </c>
      <c r="V67" s="6">
        <f t="shared" si="10"/>
        <v>-0.11221094177715485</v>
      </c>
      <c r="W67" s="6">
        <f t="shared" si="10"/>
        <v>9.760616913097464E-2</v>
      </c>
      <c r="X67" s="6">
        <f t="shared" si="10"/>
        <v>0.16720725004059633</v>
      </c>
      <c r="Y67" s="6">
        <f t="shared" si="10"/>
        <v>6.0182610339352127E-3</v>
      </c>
      <c r="AA67" s="6">
        <f t="shared" si="11"/>
        <v>1.0751395615731019E-2</v>
      </c>
      <c r="AB67" s="6">
        <f t="shared" si="11"/>
        <v>0.17224605674264937</v>
      </c>
      <c r="AC67" s="6">
        <f t="shared" si="11"/>
        <v>0.11610962375188194</v>
      </c>
      <c r="AD67" s="6">
        <f t="shared" si="11"/>
        <v>9.8238821501293261E-2</v>
      </c>
    </row>
    <row r="68" spans="1:30" x14ac:dyDescent="0.45">
      <c r="A68">
        <v>2021</v>
      </c>
      <c r="B68" s="6">
        <f t="shared" ref="B68:E73" si="12">+B44/B43-1</f>
        <v>6.5930909390856662E-3</v>
      </c>
      <c r="C68" s="6">
        <f t="shared" si="12"/>
        <v>-0.19984760756040465</v>
      </c>
      <c r="D68" s="6">
        <f t="shared" si="12"/>
        <v>-8.4165986844131346E-2</v>
      </c>
      <c r="E68" s="6">
        <f t="shared" si="12"/>
        <v>-6.7576021347410475E-2</v>
      </c>
      <c r="G68" s="6">
        <f t="shared" ref="G68:J73" si="13">+G44/G43-1</f>
        <v>1.3218776958935585E-2</v>
      </c>
      <c r="H68" s="6">
        <f t="shared" si="13"/>
        <v>7.881052405084521E-2</v>
      </c>
      <c r="I68" s="6">
        <f t="shared" si="13"/>
        <v>7.1563822904344931E-2</v>
      </c>
      <c r="J68" s="6">
        <f t="shared" si="13"/>
        <v>4.4436099976774557E-2</v>
      </c>
      <c r="L68" s="6">
        <f t="shared" ref="L68:O73" si="14">+L44/L43-1</f>
        <v>0.12286037500335656</v>
      </c>
      <c r="M68" s="6">
        <f t="shared" si="14"/>
        <v>0.11540572769419888</v>
      </c>
      <c r="N68" s="6">
        <f t="shared" si="14"/>
        <v>9.4950844029069392E-2</v>
      </c>
      <c r="O68" s="6">
        <f t="shared" si="14"/>
        <v>0.11256519098244455</v>
      </c>
      <c r="Q68" s="6">
        <f t="shared" ref="Q68:T73" si="15">+Q44/Q43-1</f>
        <v>-6.9143915801245126E-2</v>
      </c>
      <c r="R68" s="6">
        <f t="shared" si="15"/>
        <v>0.10248890263295163</v>
      </c>
      <c r="S68" s="6">
        <f t="shared" si="15"/>
        <v>-0.1842827776606295</v>
      </c>
      <c r="T68" s="6">
        <f t="shared" si="15"/>
        <v>-4.5262752463294587E-2</v>
      </c>
      <c r="V68" s="6">
        <f t="shared" ref="V68:Y73" si="16">+V44/V43-1</f>
        <v>0.12843588336261624</v>
      </c>
      <c r="W68" s="6">
        <f t="shared" si="16"/>
        <v>0.25589712704275835</v>
      </c>
      <c r="X68" s="6">
        <f t="shared" si="16"/>
        <v>1.0258456528245308E-2</v>
      </c>
      <c r="Y68" s="6">
        <f t="shared" si="16"/>
        <v>0.14594153865757642</v>
      </c>
      <c r="AA68" s="6">
        <f t="shared" ref="AA68:AD73" si="17">+AA44/AA43-1</f>
        <v>-5.8734991587077845E-2</v>
      </c>
      <c r="AB68" s="6">
        <f t="shared" si="17"/>
        <v>-0.11134466255063102</v>
      </c>
      <c r="AC68" s="6">
        <f t="shared" si="17"/>
        <v>3.6192107755274705E-2</v>
      </c>
      <c r="AD68" s="6">
        <f t="shared" si="17"/>
        <v>-5.6531416472506923E-2</v>
      </c>
    </row>
    <row r="69" spans="1:30" x14ac:dyDescent="0.45">
      <c r="A69">
        <v>2022</v>
      </c>
      <c r="B69" s="6">
        <f t="shared" si="12"/>
        <v>8.8588029089022635E-2</v>
      </c>
      <c r="C69" s="6">
        <f t="shared" si="12"/>
        <v>0.28562963800750518</v>
      </c>
      <c r="D69" s="6">
        <f t="shared" si="12"/>
        <v>-0.3291695779882321</v>
      </c>
      <c r="E69" s="6">
        <f t="shared" si="12"/>
        <v>1.0849057014357566E-2</v>
      </c>
      <c r="G69" s="6">
        <f t="shared" si="13"/>
        <v>0.13810550689705714</v>
      </c>
      <c r="H69" s="6">
        <f t="shared" si="13"/>
        <v>0.26915312497732335</v>
      </c>
      <c r="I69" s="6">
        <f t="shared" si="13"/>
        <v>-1.3869775237045467E-2</v>
      </c>
      <c r="J69" s="6">
        <f t="shared" si="13"/>
        <v>0.15893957436566142</v>
      </c>
      <c r="L69" s="6">
        <f t="shared" si="14"/>
        <v>0.11861803894881118</v>
      </c>
      <c r="M69" s="6">
        <f t="shared" si="14"/>
        <v>0.20660604350078393</v>
      </c>
      <c r="N69" s="6">
        <f t="shared" si="14"/>
        <v>-0.20656209929955338</v>
      </c>
      <c r="O69" s="6">
        <f t="shared" si="14"/>
        <v>6.5979648293347681E-2</v>
      </c>
      <c r="Q69" s="6">
        <f t="shared" si="15"/>
        <v>-6.8697443434957428E-3</v>
      </c>
      <c r="R69" s="6">
        <f t="shared" si="15"/>
        <v>8.487286769915281E-3</v>
      </c>
      <c r="S69" s="6">
        <f t="shared" si="15"/>
        <v>6.8631425626020093E-2</v>
      </c>
      <c r="T69" s="6">
        <f t="shared" si="15"/>
        <v>1.5801374861859063E-2</v>
      </c>
      <c r="V69" s="6">
        <f t="shared" si="16"/>
        <v>0.16940207873081592</v>
      </c>
      <c r="W69" s="6">
        <f t="shared" si="16"/>
        <v>0.24343948259951764</v>
      </c>
      <c r="X69" s="6">
        <f t="shared" si="16"/>
        <v>-1.9251141194047916E-2</v>
      </c>
      <c r="Y69" s="6">
        <f t="shared" si="16"/>
        <v>0.16059269941557375</v>
      </c>
      <c r="AA69" s="6">
        <f t="shared" si="17"/>
        <v>6.296959871744745E-2</v>
      </c>
      <c r="AB69" s="6">
        <f t="shared" si="17"/>
        <v>6.5445518596639163E-2</v>
      </c>
      <c r="AC69" s="6">
        <f t="shared" si="17"/>
        <v>-3.0600465299162494E-2</v>
      </c>
      <c r="AD69" s="6">
        <f t="shared" si="17"/>
        <v>3.8322097920202358E-2</v>
      </c>
    </row>
    <row r="70" spans="1:30" ht="14.1" x14ac:dyDescent="0.5">
      <c r="A70" s="5">
        <v>2023</v>
      </c>
      <c r="B70" s="4">
        <f t="shared" si="12"/>
        <v>4.9792154663681254E-2</v>
      </c>
      <c r="C70" s="4">
        <f t="shared" si="12"/>
        <v>9.5570498151977823E-2</v>
      </c>
      <c r="D70" s="4">
        <f t="shared" si="12"/>
        <v>0.22180859470654313</v>
      </c>
      <c r="E70" s="4">
        <f t="shared" si="12"/>
        <v>9.3504821207684996E-2</v>
      </c>
      <c r="G70" s="4">
        <f t="shared" si="13"/>
        <v>-3.2695324762396227E-2</v>
      </c>
      <c r="H70" s="4">
        <f t="shared" si="13"/>
        <v>5.4413158360863578E-2</v>
      </c>
      <c r="I70" s="4">
        <f t="shared" si="13"/>
        <v>-6.798507068927595E-2</v>
      </c>
      <c r="J70" s="4">
        <f t="shared" si="13"/>
        <v>-4.4857765237256153E-3</v>
      </c>
      <c r="L70" s="4">
        <f t="shared" si="14"/>
        <v>0.13566423569882557</v>
      </c>
      <c r="M70" s="4">
        <f t="shared" si="14"/>
        <v>0.19683841881053477</v>
      </c>
      <c r="N70" s="4">
        <f t="shared" si="14"/>
        <v>-0.24410110564117682</v>
      </c>
      <c r="O70" s="4">
        <f t="shared" si="14"/>
        <v>8.7173212640768272E-2</v>
      </c>
      <c r="Q70" s="4">
        <f t="shared" si="15"/>
        <v>2.3992762634850173E-2</v>
      </c>
      <c r="R70" s="4">
        <f t="shared" si="15"/>
        <v>7.2291257732478797E-2</v>
      </c>
      <c r="S70" s="4">
        <f t="shared" si="15"/>
        <v>0.30227654568434237</v>
      </c>
      <c r="T70" s="4">
        <f t="shared" si="15"/>
        <v>0.10766164425260838</v>
      </c>
      <c r="V70" s="4">
        <f t="shared" si="16"/>
        <v>3.6116101951007007E-2</v>
      </c>
      <c r="W70" s="4">
        <f t="shared" si="16"/>
        <v>3.8440198491155764E-2</v>
      </c>
      <c r="X70" s="4">
        <f t="shared" si="16"/>
        <v>2.9314927919212863E-2</v>
      </c>
      <c r="Y70" s="4">
        <f t="shared" si="16"/>
        <v>3.5935209850280536E-2</v>
      </c>
      <c r="AA70" s="4">
        <f t="shared" si="17"/>
        <v>-5.1130168899605533E-2</v>
      </c>
      <c r="AB70" s="4">
        <f t="shared" si="17"/>
        <v>0.29522248037549059</v>
      </c>
      <c r="AC70" s="4">
        <f t="shared" si="17"/>
        <v>-0.18838724054194267</v>
      </c>
      <c r="AD70" s="4">
        <f t="shared" si="17"/>
        <v>5.0245742718909803E-2</v>
      </c>
    </row>
    <row r="71" spans="1:30" x14ac:dyDescent="0.45">
      <c r="A71" s="16">
        <v>2024</v>
      </c>
      <c r="B71" s="19">
        <f t="shared" si="12"/>
        <v>-0.20767868701280445</v>
      </c>
      <c r="C71" s="19">
        <f t="shared" si="12"/>
        <v>-0.24904790223106021</v>
      </c>
      <c r="D71" s="19">
        <f t="shared" si="12"/>
        <v>1.7317553387782958E-2</v>
      </c>
      <c r="E71" s="19">
        <f t="shared" si="12"/>
        <v>-0.17142489639011949</v>
      </c>
      <c r="G71" s="19">
        <f t="shared" si="13"/>
        <v>-0.28901224396984426</v>
      </c>
      <c r="H71" s="19">
        <f t="shared" si="13"/>
        <v>-8.5076022220603842E-2</v>
      </c>
      <c r="I71" s="19">
        <f t="shared" si="13"/>
        <v>-0.15563097613815491</v>
      </c>
      <c r="J71" s="19">
        <f t="shared" si="13"/>
        <v>-0.18981487525459051</v>
      </c>
      <c r="L71" s="19">
        <f t="shared" si="14"/>
        <v>-8.0417637803767095E-2</v>
      </c>
      <c r="M71" s="19">
        <f t="shared" si="14"/>
        <v>-0.11915116059084874</v>
      </c>
      <c r="N71" s="19">
        <f t="shared" si="14"/>
        <v>0.13641253190076696</v>
      </c>
      <c r="O71" s="19">
        <f t="shared" si="14"/>
        <v>-6.9012442206560887E-2</v>
      </c>
      <c r="Q71" s="19">
        <f t="shared" si="15"/>
        <v>-0.1505543133494337</v>
      </c>
      <c r="R71" s="19">
        <f t="shared" si="15"/>
        <v>-0.11405218174158016</v>
      </c>
      <c r="S71" s="19">
        <f t="shared" si="15"/>
        <v>2.0937085023387647E-2</v>
      </c>
      <c r="T71" s="19">
        <f t="shared" si="15"/>
        <v>-8.9809936811520275E-2</v>
      </c>
      <c r="V71" s="19">
        <f t="shared" si="16"/>
        <v>-8.8366801125460359E-2</v>
      </c>
      <c r="W71" s="19">
        <f t="shared" si="16"/>
        <v>-0.22465086728438088</v>
      </c>
      <c r="X71" s="19">
        <f t="shared" si="16"/>
        <v>-4.1239277946589104E-2</v>
      </c>
      <c r="Y71" s="19">
        <f t="shared" si="16"/>
        <v>-0.13533614955951834</v>
      </c>
      <c r="AA71" s="19">
        <f t="shared" si="17"/>
        <v>-0.17331130132834216</v>
      </c>
      <c r="AB71" s="19">
        <f t="shared" si="17"/>
        <v>-0.15199011398363871</v>
      </c>
      <c r="AC71" s="19">
        <f t="shared" si="17"/>
        <v>-6.2966936891253877E-2</v>
      </c>
      <c r="AD71" s="19">
        <f t="shared" si="17"/>
        <v>-0.14117408027781864</v>
      </c>
    </row>
    <row r="72" spans="1:30" x14ac:dyDescent="0.45">
      <c r="A72" s="16">
        <v>2025</v>
      </c>
      <c r="B72" s="19">
        <f t="shared" si="12"/>
        <v>-4.3276249267861999E-2</v>
      </c>
      <c r="C72" s="19">
        <f t="shared" si="12"/>
        <v>-0.15396070783922045</v>
      </c>
      <c r="D72" s="19">
        <f t="shared" si="12"/>
        <v>0.17430740770605935</v>
      </c>
      <c r="E72" s="19">
        <f t="shared" si="12"/>
        <v>-1.3310801091090729E-2</v>
      </c>
      <c r="G72" s="19">
        <f t="shared" si="13"/>
        <v>2.7650177765216055E-2</v>
      </c>
      <c r="H72" s="19">
        <f t="shared" si="13"/>
        <v>-0.14998483375050675</v>
      </c>
      <c r="I72" s="19">
        <f t="shared" si="13"/>
        <v>-2.8973836882112303E-2</v>
      </c>
      <c r="J72" s="19">
        <f t="shared" si="13"/>
        <v>-6.0617603790485641E-2</v>
      </c>
      <c r="L72" s="19">
        <f t="shared" si="14"/>
        <v>-7.0564368982536041E-2</v>
      </c>
      <c r="M72" s="19">
        <f t="shared" si="14"/>
        <v>-9.316437233505781E-2</v>
      </c>
      <c r="N72" s="19">
        <f t="shared" si="14"/>
        <v>-7.5604990307732378E-2</v>
      </c>
      <c r="O72" s="19">
        <f t="shared" si="14"/>
        <v>-8.1465507258129954E-2</v>
      </c>
      <c r="Q72" s="19">
        <f t="shared" si="15"/>
        <v>-0.10238416572828646</v>
      </c>
      <c r="R72" s="19">
        <f t="shared" si="15"/>
        <v>-6.9779531204048673E-2</v>
      </c>
      <c r="S72" s="19">
        <f t="shared" si="15"/>
        <v>-0.29926133947854039</v>
      </c>
      <c r="T72" s="19">
        <f t="shared" si="15"/>
        <v>-0.15294409948387522</v>
      </c>
      <c r="V72" s="19">
        <f t="shared" si="16"/>
        <v>-6.6918603680726774E-2</v>
      </c>
      <c r="W72" s="19">
        <f t="shared" si="16"/>
        <v>-2.5831072688923706E-2</v>
      </c>
      <c r="X72" s="19">
        <f t="shared" si="16"/>
        <v>-2.9903162010411433E-2</v>
      </c>
      <c r="Y72" s="19">
        <f t="shared" si="16"/>
        <v>-4.5499281129241953E-2</v>
      </c>
      <c r="AA72" s="19">
        <f t="shared" si="17"/>
        <v>-3.6868892698792677E-2</v>
      </c>
      <c r="AB72" s="19">
        <f t="shared" si="17"/>
        <v>-0.10707330253055714</v>
      </c>
      <c r="AC72" s="19">
        <f t="shared" si="17"/>
        <v>2.331069896283422E-2</v>
      </c>
      <c r="AD72" s="19">
        <f t="shared" si="17"/>
        <v>-5.7584654348457276E-2</v>
      </c>
    </row>
    <row r="73" spans="1:30" x14ac:dyDescent="0.45">
      <c r="A73" s="16">
        <v>2026</v>
      </c>
      <c r="B73" s="19">
        <f t="shared" si="12"/>
        <v>0.18135887865432387</v>
      </c>
      <c r="C73" s="19">
        <f t="shared" si="12"/>
        <v>0.27382397888158394</v>
      </c>
      <c r="D73" s="19">
        <f t="shared" si="12"/>
        <v>0.5495463158412468</v>
      </c>
      <c r="E73" s="19">
        <f t="shared" si="12"/>
        <v>0.31168276218338287</v>
      </c>
      <c r="G73" s="19">
        <f t="shared" si="13"/>
        <v>8.8635811712370449E-2</v>
      </c>
      <c r="H73" s="19">
        <f t="shared" si="13"/>
        <v>-3.3458861338337087E-2</v>
      </c>
      <c r="I73" s="19">
        <f t="shared" si="13"/>
        <v>2.5804243014859729E-2</v>
      </c>
      <c r="J73" s="19">
        <f t="shared" si="13"/>
        <v>2.9743291087345414E-2</v>
      </c>
      <c r="L73" s="19">
        <f t="shared" si="14"/>
        <v>-6.772138839693409E-3</v>
      </c>
      <c r="M73" s="19">
        <f t="shared" si="14"/>
        <v>-3.1383309967089934E-2</v>
      </c>
      <c r="N73" s="19">
        <f t="shared" si="14"/>
        <v>0.10411199877598976</v>
      </c>
      <c r="O73" s="19">
        <f t="shared" si="14"/>
        <v>1.0248467204252432E-3</v>
      </c>
      <c r="Q73" s="19">
        <f t="shared" si="15"/>
        <v>0.22506318433281103</v>
      </c>
      <c r="R73" s="19">
        <f t="shared" si="15"/>
        <v>6.3704121244575473E-2</v>
      </c>
      <c r="S73" s="19">
        <f t="shared" si="15"/>
        <v>-7.1303915220094605E-2</v>
      </c>
      <c r="T73" s="19">
        <f t="shared" si="15"/>
        <v>8.7623535569969047E-2</v>
      </c>
      <c r="V73" s="19">
        <f t="shared" si="16"/>
        <v>1.9379762941765133E-2</v>
      </c>
      <c r="W73" s="19">
        <f t="shared" si="16"/>
        <v>-1.4870490998962649E-2</v>
      </c>
      <c r="X73" s="19">
        <f t="shared" si="16"/>
        <v>0.16731124262459862</v>
      </c>
      <c r="Y73" s="19">
        <f t="shared" si="16"/>
        <v>3.385241860910182E-2</v>
      </c>
      <c r="AA73" s="19">
        <f t="shared" si="17"/>
        <v>0.22212055434094036</v>
      </c>
      <c r="AB73" s="19">
        <f t="shared" si="17"/>
        <v>-5.2676651611772596E-2</v>
      </c>
      <c r="AC73" s="19">
        <f t="shared" si="17"/>
        <v>-9.858310688702332E-2</v>
      </c>
      <c r="AD73" s="19">
        <f t="shared" si="17"/>
        <v>2.2236119453752146E-2</v>
      </c>
    </row>
    <row r="75" spans="1:30" ht="14.1" x14ac:dyDescent="0.5">
      <c r="A75" s="1" t="s">
        <v>20</v>
      </c>
    </row>
    <row r="76" spans="1:30" x14ac:dyDescent="0.45">
      <c r="A76" s="23" t="s">
        <v>68</v>
      </c>
      <c r="B76" s="24">
        <f>+(B49/B46)^(1/3)-1</f>
        <v>-3.6119381130764738E-2</v>
      </c>
      <c r="C76" s="24">
        <f t="shared" ref="C76:E76" si="18">+(C49/C46)^(1/3)-1</f>
        <v>-6.8096958159970078E-2</v>
      </c>
      <c r="D76" s="24">
        <f t="shared" si="18"/>
        <v>0.22785655610340028</v>
      </c>
      <c r="E76" s="24">
        <f t="shared" si="18"/>
        <v>2.3560902050156374E-2</v>
      </c>
      <c r="G76" s="24">
        <f>+(G49/G46)^(1/3)-1</f>
        <v>-7.3461763081413722E-2</v>
      </c>
      <c r="H76" s="24">
        <f t="shared" ref="H76:J76" si="19">+(H49/H46)^(1/3)-1</f>
        <v>-9.0762492973550879E-2</v>
      </c>
      <c r="I76" s="24">
        <f t="shared" si="19"/>
        <v>-5.6063951836451187E-2</v>
      </c>
      <c r="J76" s="24">
        <f t="shared" si="19"/>
        <v>-7.8026260590202456E-2</v>
      </c>
      <c r="L76" s="24">
        <f>+(L49/L46)^(1/3)-1</f>
        <v>-5.3138885670816149E-2</v>
      </c>
      <c r="M76" s="24">
        <f t="shared" ref="M76:O76" si="20">+(M49/M46)^(1/3)-1</f>
        <v>-8.1962046297866964E-2</v>
      </c>
      <c r="N76" s="24">
        <f t="shared" si="20"/>
        <v>5.0676241969689118E-2</v>
      </c>
      <c r="O76" s="24">
        <f t="shared" si="20"/>
        <v>-5.0500512641547535E-2</v>
      </c>
      <c r="Q76" s="24">
        <f>+(Q49/Q46)^(1/3)-1</f>
        <v>-2.2474257586993618E-2</v>
      </c>
      <c r="R76" s="24">
        <f t="shared" ref="R76:T76" si="21">+(R49/R46)^(1/3)-1</f>
        <v>-4.2941924413171351E-2</v>
      </c>
      <c r="S76" s="24">
        <f t="shared" si="21"/>
        <v>-0.127411354132419</v>
      </c>
      <c r="T76" s="24">
        <f t="shared" si="21"/>
        <v>-5.7008916460107528E-2</v>
      </c>
      <c r="V76" s="24">
        <f>+(V49/V46)^(1/3)-1</f>
        <v>-4.6416875283092685E-2</v>
      </c>
      <c r="W76" s="24">
        <f t="shared" ref="W76:Y76" si="22">+(W49/W46)^(1/3)-1</f>
        <v>-9.3832875114492786E-2</v>
      </c>
      <c r="X76" s="24">
        <f t="shared" si="22"/>
        <v>2.7789075134857955E-2</v>
      </c>
      <c r="Y76" s="24">
        <f t="shared" si="22"/>
        <v>-5.1521763513522223E-2</v>
      </c>
      <c r="AA76" s="24">
        <f>+(AA49/AA46)^(1/3)-1</f>
        <v>-9.0604709166994812E-3</v>
      </c>
      <c r="AB76" s="24">
        <f t="shared" ref="AB76:AD76" si="23">+(AB49/AB46)^(1/3)-1</f>
        <v>-0.10483109439474703</v>
      </c>
      <c r="AC76" s="24">
        <f t="shared" si="23"/>
        <v>-4.7431883910561745E-2</v>
      </c>
      <c r="AD76" s="24">
        <f t="shared" si="23"/>
        <v>-6.1214791609687791E-2</v>
      </c>
    </row>
  </sheetData>
  <mergeCells count="12">
    <mergeCell ref="G28:J28"/>
    <mergeCell ref="B28:E28"/>
    <mergeCell ref="B52:E52"/>
    <mergeCell ref="G52:J52"/>
    <mergeCell ref="AA28:AD28"/>
    <mergeCell ref="AA52:AD52"/>
    <mergeCell ref="L28:O28"/>
    <mergeCell ref="L52:O52"/>
    <mergeCell ref="Q28:T28"/>
    <mergeCell ref="Q52:T52"/>
    <mergeCell ref="V28:Y28"/>
    <mergeCell ref="V52:Y52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D837-C090-459B-ADD2-2BE32AF7F065}">
  <dimension ref="A1:Y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5" width="20.5703125" customWidth="1"/>
    <col min="6" max="6" width="7.76171875" customWidth="1"/>
    <col min="7" max="10" width="20.5703125" customWidth="1"/>
    <col min="11" max="11" width="7.76171875" customWidth="1"/>
    <col min="12" max="15" width="20.5703125" customWidth="1"/>
    <col min="16" max="16" width="7.76171875" customWidth="1"/>
    <col min="17" max="20" width="20.5703125" customWidth="1"/>
    <col min="21" max="21" width="7.76171875" customWidth="1"/>
    <col min="22" max="25" width="20.5703125" customWidth="1"/>
    <col min="26" max="26" width="7.76171875" customWidth="1"/>
  </cols>
  <sheetData>
    <row r="1" spans="2:10" ht="22.5" x14ac:dyDescent="0.75">
      <c r="B1" s="37" t="s">
        <v>60</v>
      </c>
    </row>
    <row r="2" spans="2:10" x14ac:dyDescent="0.45">
      <c r="B2" t="s">
        <v>0</v>
      </c>
      <c r="C2" s="2">
        <f>+LastUpdate</f>
        <v>45580</v>
      </c>
    </row>
    <row r="4" spans="2:10" ht="14.1" x14ac:dyDescent="0.5">
      <c r="B4" s="34" t="s">
        <v>65</v>
      </c>
      <c r="G4" s="1"/>
      <c r="I4" s="12"/>
      <c r="J4" s="25"/>
    </row>
    <row r="5" spans="2:10" ht="14.1" x14ac:dyDescent="0.5">
      <c r="B5" s="1"/>
      <c r="G5" s="1"/>
      <c r="I5" s="12"/>
      <c r="J5" s="25"/>
    </row>
    <row r="28" spans="1:25" ht="17.7" x14ac:dyDescent="0.6">
      <c r="B28" s="42" t="s">
        <v>34</v>
      </c>
      <c r="C28" s="42"/>
      <c r="D28" s="42"/>
      <c r="E28" s="42"/>
      <c r="G28" s="42" t="s">
        <v>35</v>
      </c>
      <c r="H28" s="42"/>
      <c r="I28" s="42"/>
      <c r="J28" s="42"/>
      <c r="L28" s="42" t="s">
        <v>36</v>
      </c>
      <c r="M28" s="42"/>
      <c r="N28" s="42"/>
      <c r="O28" s="42"/>
      <c r="Q28" s="42" t="s">
        <v>37</v>
      </c>
      <c r="R28" s="42"/>
      <c r="S28" s="42"/>
      <c r="T28" s="42"/>
      <c r="V28" s="42" t="s">
        <v>38</v>
      </c>
      <c r="W28" s="42"/>
      <c r="X28" s="42"/>
      <c r="Y28" s="42"/>
    </row>
    <row r="29" spans="1:25" ht="10.5" customHeight="1" x14ac:dyDescent="0.55000000000000004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4.1" x14ac:dyDescent="0.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</row>
    <row r="31" spans="1:25" x14ac:dyDescent="0.45">
      <c r="A31">
        <v>2008</v>
      </c>
      <c r="B31" s="33">
        <v>13.893132591529998</v>
      </c>
      <c r="C31" s="33">
        <v>6.1462582301199999</v>
      </c>
      <c r="D31" s="33">
        <v>2.6457272802799991</v>
      </c>
      <c r="E31" s="32">
        <f>+SUM(B31:D31)</f>
        <v>22.685118101929998</v>
      </c>
      <c r="G31" s="33">
        <v>2.2126802944200001</v>
      </c>
      <c r="H31" s="33">
        <v>2.2934335776699992</v>
      </c>
      <c r="I31" s="33">
        <v>1.1998224861100002</v>
      </c>
      <c r="J31" s="32">
        <f>+SUM(G31:I31)</f>
        <v>5.7059363581999998</v>
      </c>
      <c r="L31" s="33">
        <v>2.9863200265500001</v>
      </c>
      <c r="M31" s="33">
        <v>4.4921687720400003</v>
      </c>
      <c r="N31" s="33">
        <v>0.72090548474000005</v>
      </c>
      <c r="O31" s="32">
        <f>+SUM(L31:N31)</f>
        <v>8.1993942833299993</v>
      </c>
      <c r="Q31" s="33">
        <v>4.0974730934999997</v>
      </c>
      <c r="R31" s="33">
        <v>4.1441534486899982</v>
      </c>
      <c r="S31" s="33">
        <v>1.4586476126200001</v>
      </c>
      <c r="T31" s="32">
        <f>+SUM(Q31:S31)</f>
        <v>9.700274154809998</v>
      </c>
      <c r="V31" s="33">
        <v>8.0130673512499992</v>
      </c>
      <c r="W31" s="33">
        <v>19.948496417339999</v>
      </c>
      <c r="X31" s="33">
        <v>6.7079864939399974</v>
      </c>
      <c r="Y31" s="32">
        <f>+SUM(V31:X31)</f>
        <v>34.669550262529995</v>
      </c>
    </row>
    <row r="32" spans="1:25" x14ac:dyDescent="0.45">
      <c r="A32">
        <v>2009</v>
      </c>
      <c r="B32" s="33">
        <v>11.143653929240001</v>
      </c>
      <c r="C32" s="33">
        <v>5.9080207348099973</v>
      </c>
      <c r="D32" s="33">
        <v>1.9804139939899996</v>
      </c>
      <c r="E32" s="32">
        <f t="shared" ref="E32:E49" si="0">+SUM(B32:D32)</f>
        <v>19.032088658039996</v>
      </c>
      <c r="G32" s="33">
        <v>2.2775937497800003</v>
      </c>
      <c r="H32" s="33">
        <v>2.6193242851599998</v>
      </c>
      <c r="I32" s="33">
        <v>1.6176973292600003</v>
      </c>
      <c r="J32" s="32">
        <f t="shared" ref="J32:J49" si="1">+SUM(G32:I32)</f>
        <v>6.5146153642000009</v>
      </c>
      <c r="L32" s="33">
        <v>3.1140358740600007</v>
      </c>
      <c r="M32" s="33">
        <v>5.7178045347700017</v>
      </c>
      <c r="N32" s="33">
        <v>0.98119667031999991</v>
      </c>
      <c r="O32" s="32">
        <f t="shared" ref="O32:O49" si="2">+SUM(L32:N32)</f>
        <v>9.8130370791500017</v>
      </c>
      <c r="Q32" s="33">
        <v>2.6120806486300001</v>
      </c>
      <c r="R32" s="33">
        <v>3.8148784295499985</v>
      </c>
      <c r="S32" s="33">
        <v>0.90647364253999996</v>
      </c>
      <c r="T32" s="32">
        <f t="shared" ref="T32:T49" si="3">+SUM(Q32:S32)</f>
        <v>7.3334327207199985</v>
      </c>
      <c r="V32" s="33">
        <v>6.3490692816600003</v>
      </c>
      <c r="W32" s="33">
        <v>17.178871507770001</v>
      </c>
      <c r="X32" s="33">
        <v>7.6043506488799935</v>
      </c>
      <c r="Y32" s="32">
        <f t="shared" ref="Y32:Y49" si="4">+SUM(V32:X32)</f>
        <v>31.132291438309995</v>
      </c>
    </row>
    <row r="33" spans="1:25" x14ac:dyDescent="0.45">
      <c r="A33">
        <v>2010</v>
      </c>
      <c r="B33" s="33">
        <v>12.415896732219997</v>
      </c>
      <c r="C33" s="33">
        <v>3.9227366746299994</v>
      </c>
      <c r="D33" s="33">
        <v>1.9099300057800013</v>
      </c>
      <c r="E33" s="32">
        <f t="shared" si="0"/>
        <v>18.248563412629998</v>
      </c>
      <c r="G33" s="33">
        <v>2.3795915339300002</v>
      </c>
      <c r="H33" s="33">
        <v>3.7752201493599995</v>
      </c>
      <c r="I33" s="33">
        <v>2.0389837543800002</v>
      </c>
      <c r="J33" s="32">
        <f t="shared" si="1"/>
        <v>8.1937954376699995</v>
      </c>
      <c r="L33" s="33">
        <v>2.7630959289199994</v>
      </c>
      <c r="M33" s="33">
        <v>4.1462917381199986</v>
      </c>
      <c r="N33" s="33">
        <v>1.1254657614199997</v>
      </c>
      <c r="O33" s="32">
        <f t="shared" si="2"/>
        <v>8.0348534284599982</v>
      </c>
      <c r="Q33" s="33">
        <v>3.5322048002699997</v>
      </c>
      <c r="R33" s="33">
        <v>3.43080188823</v>
      </c>
      <c r="S33" s="33">
        <v>1.1767884906000003</v>
      </c>
      <c r="T33" s="32">
        <f t="shared" si="3"/>
        <v>8.1397951791000001</v>
      </c>
      <c r="V33" s="33">
        <v>6.8176618335800017</v>
      </c>
      <c r="W33" s="33">
        <v>14.439968372849991</v>
      </c>
      <c r="X33" s="33">
        <v>7.9741582995199982</v>
      </c>
      <c r="Y33" s="32">
        <f t="shared" si="4"/>
        <v>29.231788505949993</v>
      </c>
    </row>
    <row r="34" spans="1:25" x14ac:dyDescent="0.45">
      <c r="A34">
        <v>2011</v>
      </c>
      <c r="B34" s="33">
        <v>15.510299122180001</v>
      </c>
      <c r="C34" s="33">
        <v>5.6250793798199998</v>
      </c>
      <c r="D34" s="33">
        <v>3.7166465154399995</v>
      </c>
      <c r="E34" s="32">
        <f t="shared" si="0"/>
        <v>24.852025017440003</v>
      </c>
      <c r="G34" s="33">
        <v>2.7798547028800003</v>
      </c>
      <c r="H34" s="33">
        <v>4.3544575121900024</v>
      </c>
      <c r="I34" s="33">
        <v>2.3912352552300007</v>
      </c>
      <c r="J34" s="32">
        <f t="shared" si="1"/>
        <v>9.5255474703000029</v>
      </c>
      <c r="L34" s="33">
        <v>3.9957511915599992</v>
      </c>
      <c r="M34" s="33">
        <v>2.53743758267</v>
      </c>
      <c r="N34" s="33">
        <v>1.4036400817100001</v>
      </c>
      <c r="O34" s="32">
        <f t="shared" si="2"/>
        <v>7.9368288559399991</v>
      </c>
      <c r="Q34" s="33">
        <v>5.2222493891499999</v>
      </c>
      <c r="R34" s="33">
        <v>3.5467947630100007</v>
      </c>
      <c r="S34" s="33">
        <v>1.7432277269199998</v>
      </c>
      <c r="T34" s="32">
        <f t="shared" si="3"/>
        <v>10.51227187908</v>
      </c>
      <c r="V34" s="33">
        <v>10.130202737669997</v>
      </c>
      <c r="W34" s="33">
        <v>16.886850360890008</v>
      </c>
      <c r="X34" s="33">
        <v>7.9268065532400023</v>
      </c>
      <c r="Y34" s="32">
        <f t="shared" si="4"/>
        <v>34.943859651800011</v>
      </c>
    </row>
    <row r="35" spans="1:25" x14ac:dyDescent="0.45">
      <c r="A35">
        <v>2012</v>
      </c>
      <c r="B35" s="33">
        <v>17.45484397889</v>
      </c>
      <c r="C35" s="33">
        <v>10.081464736080003</v>
      </c>
      <c r="D35" s="33">
        <v>3.7277396956799995</v>
      </c>
      <c r="E35" s="32">
        <f t="shared" si="0"/>
        <v>31.264048410650005</v>
      </c>
      <c r="G35" s="33">
        <v>3.5485184026200001</v>
      </c>
      <c r="H35" s="33">
        <v>4.8358842366399992</v>
      </c>
      <c r="I35" s="33">
        <v>1.5086022633499998</v>
      </c>
      <c r="J35" s="32">
        <f t="shared" si="1"/>
        <v>9.8930049026099987</v>
      </c>
      <c r="L35" s="33">
        <v>4.5389305428400002</v>
      </c>
      <c r="M35" s="33">
        <v>2.8015490538100001</v>
      </c>
      <c r="N35" s="33">
        <v>1.36964883452</v>
      </c>
      <c r="O35" s="32">
        <f t="shared" si="2"/>
        <v>8.7101284311700002</v>
      </c>
      <c r="Q35" s="33">
        <v>6.3714894969400007</v>
      </c>
      <c r="R35" s="33">
        <v>4.4169357989400009</v>
      </c>
      <c r="S35" s="33">
        <v>2.1933380770799999</v>
      </c>
      <c r="T35" s="32">
        <f t="shared" si="3"/>
        <v>12.981763372960001</v>
      </c>
      <c r="V35" s="33">
        <v>11.58466972848</v>
      </c>
      <c r="W35" s="33">
        <v>20.951203805739993</v>
      </c>
      <c r="X35" s="33">
        <v>8.1716035892099921</v>
      </c>
      <c r="Y35" s="32">
        <f t="shared" si="4"/>
        <v>40.707477123429989</v>
      </c>
    </row>
    <row r="36" spans="1:25" x14ac:dyDescent="0.45">
      <c r="A36">
        <v>2013</v>
      </c>
      <c r="B36" s="33">
        <v>21.404001156760003</v>
      </c>
      <c r="C36" s="33">
        <v>11.185290946920006</v>
      </c>
      <c r="D36" s="33">
        <v>3.2312629339299983</v>
      </c>
      <c r="E36" s="32">
        <f t="shared" si="0"/>
        <v>35.820555037610006</v>
      </c>
      <c r="G36" s="33">
        <v>3.6554484691100004</v>
      </c>
      <c r="H36" s="33">
        <v>4.5401282008000008</v>
      </c>
      <c r="I36" s="33">
        <v>1.60600695275</v>
      </c>
      <c r="J36" s="32">
        <f t="shared" si="1"/>
        <v>9.8015836226600008</v>
      </c>
      <c r="L36" s="33">
        <v>3.9384706913300009</v>
      </c>
      <c r="M36" s="33">
        <v>2.9935321765600014</v>
      </c>
      <c r="N36" s="33">
        <v>1.98143093851</v>
      </c>
      <c r="O36" s="32">
        <f t="shared" si="2"/>
        <v>8.9134338064000023</v>
      </c>
      <c r="Q36" s="33">
        <v>5.5235987573100012</v>
      </c>
      <c r="R36" s="33">
        <v>4.8893263498600028</v>
      </c>
      <c r="S36" s="33">
        <v>1.9805478391800002</v>
      </c>
      <c r="T36" s="32">
        <f t="shared" si="3"/>
        <v>12.393472946350004</v>
      </c>
      <c r="V36" s="33">
        <v>12.314616141829998</v>
      </c>
      <c r="W36" s="33">
        <v>19.045699569049987</v>
      </c>
      <c r="X36" s="33">
        <v>8.3783229637299996</v>
      </c>
      <c r="Y36" s="32">
        <f t="shared" si="4"/>
        <v>39.738638674609987</v>
      </c>
    </row>
    <row r="37" spans="1:25" x14ac:dyDescent="0.45">
      <c r="A37">
        <v>2014</v>
      </c>
      <c r="B37" s="33">
        <v>25.692837074370004</v>
      </c>
      <c r="C37" s="33">
        <v>8.3474791738599983</v>
      </c>
      <c r="D37" s="33">
        <v>5.4701472620599993</v>
      </c>
      <c r="E37" s="32">
        <f t="shared" si="0"/>
        <v>39.510463510289995</v>
      </c>
      <c r="G37" s="33">
        <v>4.5632461705599994</v>
      </c>
      <c r="H37" s="33">
        <v>2.8477363119200008</v>
      </c>
      <c r="I37" s="33">
        <v>2.2625672509499997</v>
      </c>
      <c r="J37" s="32">
        <f t="shared" si="1"/>
        <v>9.6735497334299989</v>
      </c>
      <c r="L37" s="33">
        <v>5.284816489819999</v>
      </c>
      <c r="M37" s="33">
        <v>2.9430778629199996</v>
      </c>
      <c r="N37" s="33">
        <v>1.9776167627899992</v>
      </c>
      <c r="O37" s="32">
        <f t="shared" si="2"/>
        <v>10.205511115529998</v>
      </c>
      <c r="Q37" s="33">
        <v>6.39778365001</v>
      </c>
      <c r="R37" s="33">
        <v>4.5982113990900002</v>
      </c>
      <c r="S37" s="33">
        <v>2.1761382528399991</v>
      </c>
      <c r="T37" s="32">
        <f t="shared" si="3"/>
        <v>13.172133301939999</v>
      </c>
      <c r="V37" s="33">
        <v>14.646082027470005</v>
      </c>
      <c r="W37" s="33">
        <v>20.941020970600007</v>
      </c>
      <c r="X37" s="33">
        <v>9.4031293359000081</v>
      </c>
      <c r="Y37" s="32">
        <f t="shared" si="4"/>
        <v>44.990232333970013</v>
      </c>
    </row>
    <row r="38" spans="1:25" x14ac:dyDescent="0.45">
      <c r="A38">
        <v>2015</v>
      </c>
      <c r="B38" s="33">
        <v>28.442223921950003</v>
      </c>
      <c r="C38" s="33">
        <v>9.3124556551399955</v>
      </c>
      <c r="D38" s="33">
        <v>7.2261071305200018</v>
      </c>
      <c r="E38" s="32">
        <f t="shared" si="0"/>
        <v>44.980786707610001</v>
      </c>
      <c r="G38" s="33">
        <v>6.4785766762999994</v>
      </c>
      <c r="H38" s="33">
        <v>2.3532536409300002</v>
      </c>
      <c r="I38" s="33">
        <v>2.3281226836699993</v>
      </c>
      <c r="J38" s="32">
        <f t="shared" si="1"/>
        <v>11.1599530009</v>
      </c>
      <c r="L38" s="33">
        <v>7.4226715522900006</v>
      </c>
      <c r="M38" s="33">
        <v>2.6553195667300007</v>
      </c>
      <c r="N38" s="33">
        <v>2.5960456232599998</v>
      </c>
      <c r="O38" s="32">
        <f t="shared" si="2"/>
        <v>12.674036742280002</v>
      </c>
      <c r="Q38" s="33">
        <v>8.1987306685300005</v>
      </c>
      <c r="R38" s="33">
        <v>3.8842874368799998</v>
      </c>
      <c r="S38" s="33">
        <v>3.2623909573599996</v>
      </c>
      <c r="T38" s="32">
        <f t="shared" si="3"/>
        <v>15.345409062769999</v>
      </c>
      <c r="V38" s="33">
        <v>22.438082827660004</v>
      </c>
      <c r="W38" s="33">
        <v>21.929046841200005</v>
      </c>
      <c r="X38" s="33">
        <v>11.952882479220007</v>
      </c>
      <c r="Y38" s="32">
        <f t="shared" si="4"/>
        <v>56.320012148080018</v>
      </c>
    </row>
    <row r="39" spans="1:25" x14ac:dyDescent="0.45">
      <c r="A39">
        <v>2016</v>
      </c>
      <c r="B39" s="33">
        <v>35.170356647170003</v>
      </c>
      <c r="C39" s="33">
        <v>9.1701813649799995</v>
      </c>
      <c r="D39" s="33">
        <v>7.7693278625700017</v>
      </c>
      <c r="E39" s="32">
        <f t="shared" si="0"/>
        <v>52.109865874720008</v>
      </c>
      <c r="G39" s="33">
        <v>7.6831716085200004</v>
      </c>
      <c r="H39" s="33">
        <v>3.1482890837900008</v>
      </c>
      <c r="I39" s="33">
        <v>2.2811201751599999</v>
      </c>
      <c r="J39" s="32">
        <f t="shared" si="1"/>
        <v>13.112580867470001</v>
      </c>
      <c r="L39" s="33">
        <v>10.514546301060001</v>
      </c>
      <c r="M39" s="33">
        <v>3.1759799602199998</v>
      </c>
      <c r="N39" s="33">
        <v>2.5337128969199996</v>
      </c>
      <c r="O39" s="32">
        <f t="shared" si="2"/>
        <v>16.2242391582</v>
      </c>
      <c r="Q39" s="33">
        <v>11.197026670889997</v>
      </c>
      <c r="R39" s="33">
        <v>4.60701859025</v>
      </c>
      <c r="S39" s="33">
        <v>3.1969808577600003</v>
      </c>
      <c r="T39" s="32">
        <f t="shared" si="3"/>
        <v>19.001026118899997</v>
      </c>
      <c r="V39" s="33">
        <v>35.625365018490008</v>
      </c>
      <c r="W39" s="33">
        <v>23.962539548120009</v>
      </c>
      <c r="X39" s="33">
        <v>14.299765398709992</v>
      </c>
      <c r="Y39" s="32">
        <f t="shared" si="4"/>
        <v>73.887669965320015</v>
      </c>
    </row>
    <row r="40" spans="1:25" x14ac:dyDescent="0.45">
      <c r="A40">
        <v>2017</v>
      </c>
      <c r="B40" s="33">
        <v>42.284794940010002</v>
      </c>
      <c r="C40" s="33">
        <v>10.946385792040001</v>
      </c>
      <c r="D40" s="33">
        <v>9.3743897248299977</v>
      </c>
      <c r="E40" s="32">
        <f t="shared" si="0"/>
        <v>62.605570456880002</v>
      </c>
      <c r="G40" s="33">
        <v>10.439522366239999</v>
      </c>
      <c r="H40" s="33">
        <v>5.1516535583799987</v>
      </c>
      <c r="I40" s="33">
        <v>3.0679622391100008</v>
      </c>
      <c r="J40" s="32">
        <f t="shared" si="1"/>
        <v>18.659138163729999</v>
      </c>
      <c r="L40" s="33">
        <v>12.507213425400002</v>
      </c>
      <c r="M40" s="33">
        <v>4.299262874210001</v>
      </c>
      <c r="N40" s="33">
        <v>2.9944885998800013</v>
      </c>
      <c r="O40" s="32">
        <f t="shared" si="2"/>
        <v>19.800964899490005</v>
      </c>
      <c r="Q40" s="33">
        <v>14.738965145679998</v>
      </c>
      <c r="R40" s="33">
        <v>7.2899152389199999</v>
      </c>
      <c r="S40" s="33">
        <v>3.7278097332700004</v>
      </c>
      <c r="T40" s="32">
        <f t="shared" si="3"/>
        <v>25.756690117869997</v>
      </c>
      <c r="V40" s="33">
        <v>48.898119501159989</v>
      </c>
      <c r="W40" s="33">
        <v>26.136962552529962</v>
      </c>
      <c r="X40" s="33">
        <v>16.442601287190001</v>
      </c>
      <c r="Y40" s="32">
        <f t="shared" si="4"/>
        <v>91.477683340879949</v>
      </c>
    </row>
    <row r="41" spans="1:25" x14ac:dyDescent="0.45">
      <c r="A41">
        <v>2018</v>
      </c>
      <c r="B41" s="33">
        <v>38.63440082428</v>
      </c>
      <c r="C41" s="33">
        <v>10.157974527170007</v>
      </c>
      <c r="D41" s="33">
        <v>9.4220831371199942</v>
      </c>
      <c r="E41" s="32">
        <f t="shared" si="0"/>
        <v>58.214458488570003</v>
      </c>
      <c r="G41" s="33">
        <v>11.134838377329999</v>
      </c>
      <c r="H41" s="33">
        <v>4.8496256599799992</v>
      </c>
      <c r="I41" s="33">
        <v>3.3573591657399997</v>
      </c>
      <c r="J41" s="32">
        <f t="shared" si="1"/>
        <v>19.341823203049998</v>
      </c>
      <c r="L41" s="33">
        <v>14.13633775215</v>
      </c>
      <c r="M41" s="33">
        <v>3.6850316350499996</v>
      </c>
      <c r="N41" s="33">
        <v>3.3163043895000008</v>
      </c>
      <c r="O41" s="32">
        <f t="shared" si="2"/>
        <v>21.137673776700002</v>
      </c>
      <c r="Q41" s="33">
        <v>18.48186435941</v>
      </c>
      <c r="R41" s="33">
        <v>8.1041306114100014</v>
      </c>
      <c r="S41" s="33">
        <v>4.5558993261300005</v>
      </c>
      <c r="T41" s="32">
        <f t="shared" si="3"/>
        <v>31.141894296950003</v>
      </c>
      <c r="V41" s="33">
        <v>46.380440554909974</v>
      </c>
      <c r="W41" s="33">
        <v>28.404271283339995</v>
      </c>
      <c r="X41" s="33">
        <v>20.359199073389977</v>
      </c>
      <c r="Y41" s="32">
        <f t="shared" si="4"/>
        <v>95.143910911639935</v>
      </c>
    </row>
    <row r="42" spans="1:25" x14ac:dyDescent="0.45">
      <c r="A42">
        <v>2019</v>
      </c>
      <c r="B42" s="33">
        <v>29.859734061539989</v>
      </c>
      <c r="C42" s="33">
        <v>10.322361876</v>
      </c>
      <c r="D42" s="33">
        <v>9.188769471519997</v>
      </c>
      <c r="E42" s="32">
        <f t="shared" si="0"/>
        <v>49.370865409059988</v>
      </c>
      <c r="G42" s="33">
        <v>7.9887772754800004</v>
      </c>
      <c r="H42" s="33">
        <v>4.3055613523899998</v>
      </c>
      <c r="I42" s="33">
        <v>3.8939862418799991</v>
      </c>
      <c r="J42" s="32">
        <f t="shared" si="1"/>
        <v>16.188324869750002</v>
      </c>
      <c r="L42" s="33">
        <v>13.796236379039996</v>
      </c>
      <c r="M42" s="33">
        <v>2.7834096753299997</v>
      </c>
      <c r="N42" s="33">
        <v>3.6476667901400019</v>
      </c>
      <c r="O42" s="32">
        <f t="shared" si="2"/>
        <v>20.227312844509996</v>
      </c>
      <c r="Q42" s="33">
        <v>19.700940641400003</v>
      </c>
      <c r="R42" s="33">
        <v>11.843652086030007</v>
      </c>
      <c r="S42" s="33">
        <v>5.6678091116400013</v>
      </c>
      <c r="T42" s="32">
        <f t="shared" si="3"/>
        <v>37.212401839070012</v>
      </c>
      <c r="V42" s="33">
        <v>39.905264183939984</v>
      </c>
      <c r="W42" s="33">
        <v>33.804211199679997</v>
      </c>
      <c r="X42" s="33">
        <v>22.170422492370022</v>
      </c>
      <c r="Y42" s="32">
        <f t="shared" si="4"/>
        <v>95.879897875989997</v>
      </c>
    </row>
    <row r="43" spans="1:25" x14ac:dyDescent="0.45">
      <c r="A43">
        <v>2020</v>
      </c>
      <c r="B43" s="33">
        <v>28.937275531109997</v>
      </c>
      <c r="C43" s="33">
        <v>9.1114755280100006</v>
      </c>
      <c r="D43" s="33">
        <v>6.8877712809599974</v>
      </c>
      <c r="E43" s="32">
        <f t="shared" si="0"/>
        <v>44.936522340079989</v>
      </c>
      <c r="G43" s="33">
        <v>8.7608626313799984</v>
      </c>
      <c r="H43" s="33">
        <v>5.5936322426200009</v>
      </c>
      <c r="I43" s="33">
        <v>3.5564418641000004</v>
      </c>
      <c r="J43" s="32">
        <f t="shared" si="1"/>
        <v>17.910936738100002</v>
      </c>
      <c r="L43" s="33">
        <v>10.133427378239999</v>
      </c>
      <c r="M43" s="33">
        <v>4.2705421664599994</v>
      </c>
      <c r="N43" s="33">
        <v>4.8723927851600006</v>
      </c>
      <c r="O43" s="32">
        <f t="shared" si="2"/>
        <v>19.27636232986</v>
      </c>
      <c r="Q43" s="33">
        <v>17.391274702510003</v>
      </c>
      <c r="R43" s="33">
        <v>15.093673554579999</v>
      </c>
      <c r="S43" s="33">
        <v>7.5482140274400003</v>
      </c>
      <c r="T43" s="32">
        <f t="shared" si="3"/>
        <v>40.033162284530007</v>
      </c>
      <c r="V43" s="33">
        <v>41.229480967210023</v>
      </c>
      <c r="W43" s="33">
        <v>34.257461781229999</v>
      </c>
      <c r="X43" s="33">
        <v>23.127559433589997</v>
      </c>
      <c r="Y43" s="32">
        <f t="shared" si="4"/>
        <v>98.614502182030009</v>
      </c>
    </row>
    <row r="44" spans="1:25" x14ac:dyDescent="0.45">
      <c r="A44">
        <v>2021</v>
      </c>
      <c r="B44" s="33">
        <v>35.469135992539996</v>
      </c>
      <c r="C44" s="33">
        <v>7.217880442170002</v>
      </c>
      <c r="D44" s="33">
        <v>6.9118313858199993</v>
      </c>
      <c r="E44" s="32">
        <f t="shared" si="0"/>
        <v>49.598847820529997</v>
      </c>
      <c r="G44" s="33">
        <v>12.542524660989999</v>
      </c>
      <c r="H44" s="33">
        <v>5.8660253995099989</v>
      </c>
      <c r="I44" s="33">
        <v>3.7926469592699985</v>
      </c>
      <c r="J44" s="32">
        <f t="shared" si="1"/>
        <v>22.201197019769996</v>
      </c>
      <c r="L44" s="33">
        <v>13.252085885500001</v>
      </c>
      <c r="M44" s="33">
        <v>6.519034242470001</v>
      </c>
      <c r="N44" s="33">
        <v>6.796330117110001</v>
      </c>
      <c r="O44" s="32">
        <f t="shared" si="2"/>
        <v>26.567450245080003</v>
      </c>
      <c r="Q44" s="33">
        <v>16.888443610190002</v>
      </c>
      <c r="R44" s="33">
        <v>10.455659593650001</v>
      </c>
      <c r="S44" s="33">
        <v>7.5265148677100022</v>
      </c>
      <c r="T44" s="32">
        <f t="shared" si="3"/>
        <v>34.870618071550005</v>
      </c>
      <c r="V44" s="33">
        <v>46.003184665980029</v>
      </c>
      <c r="W44" s="33">
        <v>39.52696407710004</v>
      </c>
      <c r="X44" s="33">
        <v>23.738945102939983</v>
      </c>
      <c r="Y44" s="32">
        <f t="shared" si="4"/>
        <v>109.26909384602006</v>
      </c>
    </row>
    <row r="45" spans="1:25" x14ac:dyDescent="0.45">
      <c r="A45">
        <v>2022</v>
      </c>
      <c r="B45" s="33">
        <v>48.408319797910032</v>
      </c>
      <c r="C45" s="33">
        <v>10.688649077669995</v>
      </c>
      <c r="D45" s="33">
        <v>7.4226383847800008</v>
      </c>
      <c r="E45" s="32">
        <f t="shared" si="0"/>
        <v>66.519607260360033</v>
      </c>
      <c r="G45" s="33">
        <v>13.35289229566</v>
      </c>
      <c r="H45" s="33">
        <v>9.122575785640004</v>
      </c>
      <c r="I45" s="33">
        <v>4.2798578990800005</v>
      </c>
      <c r="J45" s="32">
        <f t="shared" si="1"/>
        <v>26.755325980380004</v>
      </c>
      <c r="L45" s="33">
        <v>14.516703644620003</v>
      </c>
      <c r="M45" s="33">
        <v>6.1507568856499999</v>
      </c>
      <c r="N45" s="33">
        <v>5.2176924200900006</v>
      </c>
      <c r="O45" s="32">
        <f t="shared" si="2"/>
        <v>25.885152950360002</v>
      </c>
      <c r="Q45" s="33">
        <v>20.257233105300003</v>
      </c>
      <c r="R45" s="33">
        <v>9.4975713813200002</v>
      </c>
      <c r="S45" s="33">
        <v>8.5760244829100003</v>
      </c>
      <c r="T45" s="32">
        <f t="shared" si="3"/>
        <v>38.330828969530003</v>
      </c>
      <c r="V45" s="33">
        <v>60.095718062910031</v>
      </c>
      <c r="W45" s="33">
        <v>56.666364458760015</v>
      </c>
      <c r="X45" s="33">
        <v>24.763771363499966</v>
      </c>
      <c r="Y45" s="32">
        <f t="shared" si="4"/>
        <v>141.52585388516999</v>
      </c>
    </row>
    <row r="46" spans="1:25" ht="14.1" x14ac:dyDescent="0.5">
      <c r="A46" s="10">
        <v>2023</v>
      </c>
      <c r="B46" s="31">
        <v>37.608832993569983</v>
      </c>
      <c r="C46" s="31">
        <v>11.216123248540004</v>
      </c>
      <c r="D46" s="31">
        <v>5.6785299737599999</v>
      </c>
      <c r="E46" s="30">
        <f t="shared" si="0"/>
        <v>54.503486215869991</v>
      </c>
      <c r="G46" s="31">
        <v>8.8174248214300004</v>
      </c>
      <c r="H46" s="31">
        <v>12.044305433420002</v>
      </c>
      <c r="I46" s="31">
        <v>3.7740448974599987</v>
      </c>
      <c r="J46" s="30">
        <f t="shared" si="1"/>
        <v>24.63577515231</v>
      </c>
      <c r="L46" s="31">
        <v>12.063594086580002</v>
      </c>
      <c r="M46" s="31">
        <v>6.0241951250400003</v>
      </c>
      <c r="N46" s="31">
        <v>2.4813850441599987</v>
      </c>
      <c r="O46" s="30">
        <f t="shared" si="2"/>
        <v>20.569174255780002</v>
      </c>
      <c r="Q46" s="31">
        <v>16.904608803549998</v>
      </c>
      <c r="R46" s="31">
        <v>13.255085955790008</v>
      </c>
      <c r="S46" s="31">
        <v>7.6673201651500014</v>
      </c>
      <c r="T46" s="30">
        <f t="shared" si="3"/>
        <v>37.827014924490008</v>
      </c>
      <c r="V46" s="31">
        <v>48.822549474820001</v>
      </c>
      <c r="W46" s="31">
        <v>56.07364272281</v>
      </c>
      <c r="X46" s="31">
        <v>22.652389703409998</v>
      </c>
      <c r="Y46" s="30">
        <f t="shared" si="4"/>
        <v>127.54858190104</v>
      </c>
    </row>
    <row r="47" spans="1:25" x14ac:dyDescent="0.45">
      <c r="A47" s="16">
        <v>2024</v>
      </c>
      <c r="B47" s="29">
        <v>22.699642738289992</v>
      </c>
      <c r="C47" s="29">
        <v>8.6649875199499977</v>
      </c>
      <c r="D47" s="29">
        <v>4.2849128145600002</v>
      </c>
      <c r="E47" s="29">
        <f>+SUM(B47:D47)</f>
        <v>35.649543072799993</v>
      </c>
      <c r="G47" s="29">
        <v>6.0502372519999996</v>
      </c>
      <c r="H47" s="29">
        <v>10.306446111960001</v>
      </c>
      <c r="I47" s="29">
        <v>3.4056426748699997</v>
      </c>
      <c r="J47" s="29">
        <f>+SUM(G47:I47)</f>
        <v>19.76232603883</v>
      </c>
      <c r="L47" s="29">
        <v>7.2339396614800009</v>
      </c>
      <c r="M47" s="29">
        <v>5.0465579256499993</v>
      </c>
      <c r="N47" s="29">
        <v>3.0280441375499993</v>
      </c>
      <c r="O47" s="29">
        <f>+SUM(L47:N47)</f>
        <v>15.30854172468</v>
      </c>
      <c r="Q47" s="29">
        <v>9.3262741991699993</v>
      </c>
      <c r="R47" s="29">
        <v>10.57669552147</v>
      </c>
      <c r="S47" s="29">
        <v>5.6036175454300015</v>
      </c>
      <c r="T47" s="29">
        <f>+SUM(Q47:S47)</f>
        <v>25.506587266070003</v>
      </c>
      <c r="V47" s="29">
        <v>24.813665296879993</v>
      </c>
      <c r="W47" s="29">
        <v>55.822578181619974</v>
      </c>
      <c r="X47" s="29">
        <v>22.535242771379995</v>
      </c>
      <c r="Y47" s="29">
        <f>+SUM(V47:X47)</f>
        <v>103.17148624987996</v>
      </c>
    </row>
    <row r="48" spans="1:25" x14ac:dyDescent="0.45">
      <c r="A48" s="16">
        <v>2025</v>
      </c>
      <c r="B48" s="29">
        <v>28.516491206600001</v>
      </c>
      <c r="C48" s="29">
        <v>8.1033643165699996</v>
      </c>
      <c r="D48" s="29">
        <v>4.5704113100200008</v>
      </c>
      <c r="E48" s="29">
        <f t="shared" si="0"/>
        <v>41.190266833190002</v>
      </c>
      <c r="G48" s="29">
        <v>6.8778129479400008</v>
      </c>
      <c r="H48" s="29">
        <v>9.2236840505799975</v>
      </c>
      <c r="I48" s="29">
        <v>3.2706687919399995</v>
      </c>
      <c r="J48" s="29">
        <f t="shared" si="1"/>
        <v>19.372165790459999</v>
      </c>
      <c r="L48" s="29">
        <v>7.9073484851400009</v>
      </c>
      <c r="M48" s="29">
        <v>4.7058517364099997</v>
      </c>
      <c r="N48" s="29">
        <v>3.5253546415499986</v>
      </c>
      <c r="O48" s="29">
        <f t="shared" si="2"/>
        <v>16.138554863099998</v>
      </c>
      <c r="Q48" s="29">
        <v>11.59115295668</v>
      </c>
      <c r="R48" s="29">
        <v>8.0300530645500015</v>
      </c>
      <c r="S48" s="29">
        <v>5.2112285389500022</v>
      </c>
      <c r="T48" s="29">
        <f t="shared" si="3"/>
        <v>24.832434560180005</v>
      </c>
      <c r="V48" s="29">
        <v>32.541475570940008</v>
      </c>
      <c r="W48" s="29">
        <v>47.759756349859941</v>
      </c>
      <c r="X48" s="29">
        <v>21.971895561419995</v>
      </c>
      <c r="Y48" s="29">
        <f t="shared" si="4"/>
        <v>102.27312748221995</v>
      </c>
    </row>
    <row r="49" spans="1:25" x14ac:dyDescent="0.45">
      <c r="A49" s="16">
        <v>2026</v>
      </c>
      <c r="B49" s="29">
        <v>34.18834598179</v>
      </c>
      <c r="C49" s="29">
        <v>8.8927006464100025</v>
      </c>
      <c r="D49" s="29">
        <v>6.4274356557600001</v>
      </c>
      <c r="E49" s="29">
        <f t="shared" si="0"/>
        <v>49.508482283959999</v>
      </c>
      <c r="G49" s="29">
        <v>8.788663788640001</v>
      </c>
      <c r="H49" s="29">
        <v>7.325267859210002</v>
      </c>
      <c r="I49" s="29">
        <v>2.9078871013899992</v>
      </c>
      <c r="J49" s="29">
        <f t="shared" si="1"/>
        <v>19.021818749240001</v>
      </c>
      <c r="L49" s="29">
        <v>11.174257396390001</v>
      </c>
      <c r="M49" s="29">
        <v>4.6041962938300021</v>
      </c>
      <c r="N49" s="29">
        <v>3.2500783978600007</v>
      </c>
      <c r="O49" s="29">
        <f t="shared" si="2"/>
        <v>19.028532088080002</v>
      </c>
      <c r="Q49" s="29">
        <v>14.825163489599996</v>
      </c>
      <c r="R49" s="29">
        <v>9.1314983285499984</v>
      </c>
      <c r="S49" s="29">
        <v>6.6394239753999997</v>
      </c>
      <c r="T49" s="29">
        <f t="shared" si="3"/>
        <v>30.596085793549996</v>
      </c>
      <c r="V49" s="29">
        <v>40.832866619310003</v>
      </c>
      <c r="W49" s="29">
        <v>41.308256371140089</v>
      </c>
      <c r="X49" s="29">
        <v>19.804967297460013</v>
      </c>
      <c r="Y49" s="29">
        <f t="shared" si="4"/>
        <v>101.94609028791011</v>
      </c>
    </row>
    <row r="50" spans="1:25" x14ac:dyDescent="0.45">
      <c r="B50" s="36"/>
    </row>
    <row r="51" spans="1:25" x14ac:dyDescent="0.45">
      <c r="B51" s="36"/>
    </row>
    <row r="52" spans="1:25" ht="17.7" x14ac:dyDescent="0.6">
      <c r="B52" s="42" t="s">
        <v>39</v>
      </c>
      <c r="C52" s="42"/>
      <c r="D52" s="42"/>
      <c r="E52" s="42"/>
      <c r="G52" s="42" t="s">
        <v>40</v>
      </c>
      <c r="H52" s="42"/>
      <c r="I52" s="42"/>
      <c r="J52" s="42"/>
      <c r="L52" s="42" t="s">
        <v>41</v>
      </c>
      <c r="M52" s="42"/>
      <c r="N52" s="42"/>
      <c r="O52" s="42"/>
      <c r="Q52" s="42" t="s">
        <v>42</v>
      </c>
      <c r="R52" s="42"/>
      <c r="S52" s="42"/>
      <c r="T52" s="42"/>
      <c r="V52" s="42" t="s">
        <v>43</v>
      </c>
      <c r="W52" s="42"/>
      <c r="X52" s="42"/>
      <c r="Y52" s="42"/>
    </row>
    <row r="53" spans="1:25" ht="10.5" customHeight="1" x14ac:dyDescent="0.55000000000000004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4.1" x14ac:dyDescent="0.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</row>
    <row r="55" spans="1:25" x14ac:dyDescent="0.45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45">
      <c r="A56">
        <v>2009</v>
      </c>
      <c r="B56" s="6">
        <f t="shared" ref="B56:E56" si="5">+B32/B31-1</f>
        <v>-0.19790199540499798</v>
      </c>
      <c r="C56" s="6">
        <f t="shared" si="5"/>
        <v>-3.8761387235978773E-2</v>
      </c>
      <c r="D56" s="6">
        <f t="shared" si="5"/>
        <v>-0.25146706965942045</v>
      </c>
      <c r="E56" s="6">
        <f t="shared" si="5"/>
        <v>-0.16103197821038506</v>
      </c>
      <c r="G56" s="6">
        <f t="shared" ref="G56:J56" si="6">+G32/G31-1</f>
        <v>2.9337024207112483E-2</v>
      </c>
      <c r="H56" s="6">
        <f t="shared" si="6"/>
        <v>0.14209729493063739</v>
      </c>
      <c r="I56" s="6">
        <f t="shared" si="6"/>
        <v>0.34828055648866152</v>
      </c>
      <c r="J56" s="6">
        <f t="shared" si="6"/>
        <v>0.14172590706130972</v>
      </c>
      <c r="L56" s="6">
        <f t="shared" ref="L56:O56" si="7">+L32/L31-1</f>
        <v>4.2766966157189445E-2</v>
      </c>
      <c r="M56" s="6">
        <f t="shared" si="7"/>
        <v>0.27283831595076324</v>
      </c>
      <c r="N56" s="6">
        <f t="shared" si="7"/>
        <v>0.36106145824910163</v>
      </c>
      <c r="O56" s="6">
        <f t="shared" si="7"/>
        <v>0.19680024402542307</v>
      </c>
      <c r="Q56" s="6">
        <f t="shared" ref="Q56:T56" si="8">+Q32/Q31-1</f>
        <v>-0.36251426451740276</v>
      </c>
      <c r="R56" s="6">
        <f t="shared" si="8"/>
        <v>-7.9455315353751277E-2</v>
      </c>
      <c r="S56" s="6">
        <f t="shared" si="8"/>
        <v>-0.37855199933326866</v>
      </c>
      <c r="T56" s="6">
        <f t="shared" si="8"/>
        <v>-0.24399737536452748</v>
      </c>
      <c r="V56" s="6">
        <f t="shared" ref="V56:Y73" si="9">+V32/V31-1</f>
        <v>-0.20766056201067917</v>
      </c>
      <c r="W56" s="6">
        <f t="shared" si="9"/>
        <v>-0.13883878020814311</v>
      </c>
      <c r="X56" s="6">
        <f t="shared" si="9"/>
        <v>0.13362641021262833</v>
      </c>
      <c r="Y56" s="6">
        <f t="shared" si="9"/>
        <v>-0.10202782549628231</v>
      </c>
    </row>
    <row r="57" spans="1:25" x14ac:dyDescent="0.45">
      <c r="A57">
        <v>2010</v>
      </c>
      <c r="B57" s="6">
        <f t="shared" ref="B57:E57" si="10">+B33/B32-1</f>
        <v>0.11416747245189818</v>
      </c>
      <c r="C57" s="6">
        <f t="shared" si="10"/>
        <v>-0.33603200619840834</v>
      </c>
      <c r="D57" s="6">
        <f t="shared" si="10"/>
        <v>-3.5590532294710875E-2</v>
      </c>
      <c r="E57" s="6">
        <f t="shared" si="10"/>
        <v>-4.1168642049121629E-2</v>
      </c>
      <c r="G57" s="6">
        <f t="shared" ref="G57:J57" si="11">+G33/G32-1</f>
        <v>4.4783133146484966E-2</v>
      </c>
      <c r="H57" s="6">
        <f t="shared" si="11"/>
        <v>0.44129544048777158</v>
      </c>
      <c r="I57" s="6">
        <f t="shared" si="11"/>
        <v>0.26042351526457264</v>
      </c>
      <c r="J57" s="6">
        <f t="shared" si="11"/>
        <v>0.2577558274119538</v>
      </c>
      <c r="L57" s="6">
        <f t="shared" ref="L57:O57" si="12">+L33/L32-1</f>
        <v>-0.11269617927761855</v>
      </c>
      <c r="M57" s="6">
        <f t="shared" si="12"/>
        <v>-0.27484549132339609</v>
      </c>
      <c r="N57" s="6">
        <f t="shared" si="12"/>
        <v>0.14703381642433522</v>
      </c>
      <c r="O57" s="6">
        <f t="shared" si="12"/>
        <v>-0.18120625004751623</v>
      </c>
      <c r="Q57" s="6">
        <f t="shared" ref="Q57:T57" si="13">+Q33/Q32-1</f>
        <v>0.35225717556714486</v>
      </c>
      <c r="R57" s="6">
        <f t="shared" si="13"/>
        <v>-0.10067857951774994</v>
      </c>
      <c r="S57" s="6">
        <f t="shared" si="13"/>
        <v>0.29820486263953594</v>
      </c>
      <c r="T57" s="6">
        <f t="shared" si="13"/>
        <v>0.10995702682342645</v>
      </c>
      <c r="V57" s="6">
        <f t="shared" si="9"/>
        <v>7.3804920238244032E-2</v>
      </c>
      <c r="W57" s="6">
        <f t="shared" si="9"/>
        <v>-0.15943440369067341</v>
      </c>
      <c r="X57" s="6">
        <f t="shared" si="9"/>
        <v>4.8631062363552635E-2</v>
      </c>
      <c r="Y57" s="6">
        <f t="shared" si="9"/>
        <v>-6.1046034344305555E-2</v>
      </c>
    </row>
    <row r="58" spans="1:25" x14ac:dyDescent="0.45">
      <c r="A58">
        <v>2011</v>
      </c>
      <c r="B58" s="6">
        <f t="shared" ref="B58:E58" si="14">+B34/B33-1</f>
        <v>0.24922906953066426</v>
      </c>
      <c r="C58" s="6">
        <f t="shared" si="14"/>
        <v>0.43396813153423541</v>
      </c>
      <c r="D58" s="6">
        <f t="shared" si="14"/>
        <v>0.94595953997913584</v>
      </c>
      <c r="E58" s="6">
        <f t="shared" si="14"/>
        <v>0.36186199732520796</v>
      </c>
      <c r="G58" s="6">
        <f t="shared" ref="G58:J58" si="15">+G34/G33-1</f>
        <v>0.16820667044858229</v>
      </c>
      <c r="H58" s="6">
        <f t="shared" si="15"/>
        <v>0.15343141324571463</v>
      </c>
      <c r="I58" s="6">
        <f t="shared" si="15"/>
        <v>0.17275836557957791</v>
      </c>
      <c r="J58" s="6">
        <f t="shared" si="15"/>
        <v>0.16253176476769626</v>
      </c>
      <c r="L58" s="6">
        <f t="shared" ref="L58:O58" si="16">+L34/L33-1</f>
        <v>0.44611381376172599</v>
      </c>
      <c r="M58" s="6">
        <f t="shared" si="16"/>
        <v>-0.38802242028909462</v>
      </c>
      <c r="N58" s="6">
        <f t="shared" si="16"/>
        <v>0.24716373418506143</v>
      </c>
      <c r="O58" s="6">
        <f t="shared" si="16"/>
        <v>-1.2199920433245137E-2</v>
      </c>
      <c r="Q58" s="6">
        <f t="shared" ref="Q58:T58" si="17">+Q34/Q33-1</f>
        <v>0.47846732690890814</v>
      </c>
      <c r="R58" s="6">
        <f t="shared" si="17"/>
        <v>3.3809260504937821E-2</v>
      </c>
      <c r="S58" s="6">
        <f t="shared" si="17"/>
        <v>0.48134328372908652</v>
      </c>
      <c r="T58" s="6">
        <f t="shared" si="17"/>
        <v>0.29146638800834301</v>
      </c>
      <c r="V58" s="6">
        <f t="shared" si="9"/>
        <v>0.48587638767506269</v>
      </c>
      <c r="W58" s="6">
        <f t="shared" si="9"/>
        <v>0.16945203236321782</v>
      </c>
      <c r="X58" s="6">
        <f t="shared" si="9"/>
        <v>-5.9381497709728448E-3</v>
      </c>
      <c r="Y58" s="6">
        <f t="shared" si="9"/>
        <v>0.19540614645208421</v>
      </c>
    </row>
    <row r="59" spans="1:25" x14ac:dyDescent="0.45">
      <c r="A59">
        <v>2012</v>
      </c>
      <c r="B59" s="6">
        <f t="shared" ref="B59:E59" si="18">+B35/B34-1</f>
        <v>0.12537120279835645</v>
      </c>
      <c r="C59" s="6">
        <f t="shared" si="18"/>
        <v>0.79223510556087562</v>
      </c>
      <c r="D59" s="6">
        <f t="shared" si="18"/>
        <v>2.9847283549608861E-3</v>
      </c>
      <c r="E59" s="6">
        <f t="shared" si="18"/>
        <v>0.25800808540593145</v>
      </c>
      <c r="G59" s="6">
        <f t="shared" ref="G59:J59" si="19">+G35/G34-1</f>
        <v>0.27651218567058367</v>
      </c>
      <c r="H59" s="6">
        <f t="shared" si="19"/>
        <v>0.11055951817241905</v>
      </c>
      <c r="I59" s="6">
        <f t="shared" si="19"/>
        <v>-0.36911173417569276</v>
      </c>
      <c r="J59" s="6">
        <f t="shared" si="19"/>
        <v>3.8575990876713595E-2</v>
      </c>
      <c r="L59" s="6">
        <f t="shared" ref="L59:O59" si="20">+L35/L34-1</f>
        <v>0.13593923275986963</v>
      </c>
      <c r="M59" s="6">
        <f t="shared" si="20"/>
        <v>0.10408589868133467</v>
      </c>
      <c r="N59" s="6">
        <f t="shared" si="20"/>
        <v>-2.4216497970469653E-2</v>
      </c>
      <c r="O59" s="6">
        <f t="shared" si="20"/>
        <v>9.7431806741209437E-2</v>
      </c>
      <c r="Q59" s="6">
        <f t="shared" ref="Q59:T59" si="21">+Q35/Q34-1</f>
        <v>0.22006610986019126</v>
      </c>
      <c r="R59" s="6">
        <f t="shared" si="21"/>
        <v>0.24533165691029479</v>
      </c>
      <c r="S59" s="6">
        <f t="shared" si="21"/>
        <v>0.25820513476760265</v>
      </c>
      <c r="T59" s="6">
        <f t="shared" si="21"/>
        <v>0.23491510895893253</v>
      </c>
      <c r="V59" s="6">
        <f t="shared" si="9"/>
        <v>0.14357728354255417</v>
      </c>
      <c r="W59" s="6">
        <f t="shared" si="9"/>
        <v>0.24068155742429265</v>
      </c>
      <c r="X59" s="6">
        <f t="shared" si="9"/>
        <v>3.0882176110369697E-2</v>
      </c>
      <c r="Y59" s="6">
        <f t="shared" si="9"/>
        <v>0.16493934926083886</v>
      </c>
    </row>
    <row r="60" spans="1:25" x14ac:dyDescent="0.45">
      <c r="A60">
        <v>2013</v>
      </c>
      <c r="B60" s="6">
        <f t="shared" ref="B60:E60" si="22">+B36/B35-1</f>
        <v>0.22624992710597347</v>
      </c>
      <c r="C60" s="6">
        <f t="shared" si="22"/>
        <v>0.1094906583256281</v>
      </c>
      <c r="D60" s="6">
        <f t="shared" si="22"/>
        <v>-0.13318439651925207</v>
      </c>
      <c r="E60" s="6">
        <f t="shared" si="22"/>
        <v>0.14574269356005232</v>
      </c>
      <c r="G60" s="6">
        <f t="shared" ref="G60:J60" si="23">+G36/G35-1</f>
        <v>3.0133721840374328E-2</v>
      </c>
      <c r="H60" s="6">
        <f t="shared" si="23"/>
        <v>-6.1158626089339863E-2</v>
      </c>
      <c r="I60" s="6">
        <f t="shared" si="23"/>
        <v>6.4566182728444055E-2</v>
      </c>
      <c r="J60" s="6">
        <f t="shared" si="23"/>
        <v>-9.2410021879074655E-3</v>
      </c>
      <c r="L60" s="6">
        <f t="shared" ref="L60:O60" si="24">+L36/L35-1</f>
        <v>-0.13229104209519205</v>
      </c>
      <c r="M60" s="6">
        <f t="shared" si="24"/>
        <v>6.8527489279158527E-2</v>
      </c>
      <c r="N60" s="6">
        <f t="shared" si="24"/>
        <v>0.44667077324561233</v>
      </c>
      <c r="O60" s="6">
        <f t="shared" si="24"/>
        <v>2.3341260331185776E-2</v>
      </c>
      <c r="Q60" s="6">
        <f t="shared" ref="Q60:T60" si="25">+Q36/Q35-1</f>
        <v>-0.13307574940478384</v>
      </c>
      <c r="R60" s="6">
        <f t="shared" si="25"/>
        <v>0.10694983409841918</v>
      </c>
      <c r="S60" s="6">
        <f t="shared" si="25"/>
        <v>-9.7016615962500552E-2</v>
      </c>
      <c r="T60" s="6">
        <f t="shared" si="25"/>
        <v>-4.531668077045381E-2</v>
      </c>
      <c r="V60" s="6">
        <f t="shared" si="9"/>
        <v>6.3009686979291324E-2</v>
      </c>
      <c r="W60" s="6">
        <f t="shared" si="9"/>
        <v>-9.0949630119485425E-2</v>
      </c>
      <c r="X60" s="6">
        <f t="shared" si="9"/>
        <v>2.5297283729348585E-2</v>
      </c>
      <c r="Y60" s="6">
        <f t="shared" si="9"/>
        <v>-2.3800012117733749E-2</v>
      </c>
    </row>
    <row r="61" spans="1:25" x14ac:dyDescent="0.45">
      <c r="A61">
        <v>2014</v>
      </c>
      <c r="B61" s="6">
        <f t="shared" ref="B61:E61" si="26">+B37/B36-1</f>
        <v>0.20037542916388151</v>
      </c>
      <c r="C61" s="6">
        <f t="shared" si="26"/>
        <v>-0.25370924963211894</v>
      </c>
      <c r="D61" s="6">
        <f t="shared" si="26"/>
        <v>0.69288212501078505</v>
      </c>
      <c r="E61" s="6">
        <f t="shared" si="26"/>
        <v>0.10301092400175671</v>
      </c>
      <c r="G61" s="6">
        <f t="shared" ref="G61:J61" si="27">+G37/G36-1</f>
        <v>0.24834099266375986</v>
      </c>
      <c r="H61" s="6">
        <f t="shared" si="27"/>
        <v>-0.37276301770108367</v>
      </c>
      <c r="I61" s="6">
        <f t="shared" si="27"/>
        <v>0.40881535230950106</v>
      </c>
      <c r="J61" s="6">
        <f t="shared" si="27"/>
        <v>-1.3062571739326234E-2</v>
      </c>
      <c r="L61" s="6">
        <f t="shared" ref="L61:O61" si="28">+L37/L36-1</f>
        <v>0.34184481846057468</v>
      </c>
      <c r="M61" s="6">
        <f t="shared" si="28"/>
        <v>-1.6854441731099401E-2</v>
      </c>
      <c r="N61" s="6">
        <f t="shared" si="28"/>
        <v>-1.9249602122741738E-3</v>
      </c>
      <c r="O61" s="6">
        <f t="shared" si="28"/>
        <v>0.14495842311660634</v>
      </c>
      <c r="Q61" s="6">
        <f t="shared" ref="Q61:T61" si="29">+Q37/Q36-1</f>
        <v>0.15826364859378894</v>
      </c>
      <c r="R61" s="6">
        <f t="shared" si="29"/>
        <v>-5.9540912170515714E-2</v>
      </c>
      <c r="S61" s="6">
        <f t="shared" si="29"/>
        <v>9.8755712833969556E-2</v>
      </c>
      <c r="T61" s="6">
        <f t="shared" si="29"/>
        <v>6.282826121142393E-2</v>
      </c>
      <c r="V61" s="6">
        <f t="shared" si="9"/>
        <v>0.18932509619366367</v>
      </c>
      <c r="W61" s="6">
        <f t="shared" si="9"/>
        <v>9.9514401908869399E-2</v>
      </c>
      <c r="X61" s="6">
        <f t="shared" si="9"/>
        <v>0.12231640826051038</v>
      </c>
      <c r="Y61" s="6">
        <f t="shared" si="9"/>
        <v>0.13215333575871591</v>
      </c>
    </row>
    <row r="62" spans="1:25" x14ac:dyDescent="0.45">
      <c r="A62">
        <v>2015</v>
      </c>
      <c r="B62" s="6">
        <f t="shared" ref="B62:E62" si="30">+B38/B37-1</f>
        <v>0.10700985802469676</v>
      </c>
      <c r="C62" s="6">
        <f t="shared" si="30"/>
        <v>0.11560094504959118</v>
      </c>
      <c r="D62" s="6">
        <f t="shared" si="30"/>
        <v>0.32100778723802148</v>
      </c>
      <c r="E62" s="6">
        <f t="shared" si="30"/>
        <v>0.13845251893578348</v>
      </c>
      <c r="G62" s="6">
        <f t="shared" ref="G62:J62" si="31">+G38/G37-1</f>
        <v>0.41972982261988112</v>
      </c>
      <c r="H62" s="6">
        <f t="shared" si="31"/>
        <v>-0.17364061023494493</v>
      </c>
      <c r="I62" s="6">
        <f t="shared" si="31"/>
        <v>2.8973915667025674E-2</v>
      </c>
      <c r="J62" s="6">
        <f t="shared" si="31"/>
        <v>0.15365644550658231</v>
      </c>
      <c r="L62" s="6">
        <f t="shared" ref="L62:O62" si="32">+L38/L37-1</f>
        <v>0.40452777624125535</v>
      </c>
      <c r="M62" s="6">
        <f t="shared" si="32"/>
        <v>-9.7774612019437712E-2</v>
      </c>
      <c r="N62" s="6">
        <f t="shared" si="32"/>
        <v>0.3127142083876393</v>
      </c>
      <c r="O62" s="6">
        <f t="shared" si="32"/>
        <v>0.24188162638846999</v>
      </c>
      <c r="Q62" s="6">
        <f t="shared" ref="Q62:T62" si="33">+Q38/Q37-1</f>
        <v>0.28149545483883087</v>
      </c>
      <c r="R62" s="6">
        <f t="shared" si="33"/>
        <v>-0.15526123099761968</v>
      </c>
      <c r="S62" s="6">
        <f t="shared" si="33"/>
        <v>0.49916530032150841</v>
      </c>
      <c r="T62" s="6">
        <f t="shared" si="33"/>
        <v>0.16499041658725999</v>
      </c>
      <c r="V62" s="6">
        <f t="shared" si="9"/>
        <v>0.53201947016105899</v>
      </c>
      <c r="W62" s="6">
        <f t="shared" si="9"/>
        <v>4.7181361022804458E-2</v>
      </c>
      <c r="X62" s="6">
        <f t="shared" si="9"/>
        <v>0.27116006302129114</v>
      </c>
      <c r="Y62" s="6">
        <f t="shared" si="9"/>
        <v>0.2518275462550883</v>
      </c>
    </row>
    <row r="63" spans="1:25" x14ac:dyDescent="0.45">
      <c r="A63">
        <v>2016</v>
      </c>
      <c r="B63" s="6">
        <f t="shared" ref="B63:E63" si="34">+B39/B38-1</f>
        <v>0.236554382796615</v>
      </c>
      <c r="C63" s="6">
        <f t="shared" si="34"/>
        <v>-1.527784887560435E-2</v>
      </c>
      <c r="D63" s="6">
        <f t="shared" si="34"/>
        <v>7.5174741010366031E-2</v>
      </c>
      <c r="E63" s="6">
        <f t="shared" si="34"/>
        <v>0.15849165141222143</v>
      </c>
      <c r="G63" s="6">
        <f t="shared" ref="G63:J63" si="35">+G39/G38-1</f>
        <v>0.18593512007454716</v>
      </c>
      <c r="H63" s="6">
        <f t="shared" si="35"/>
        <v>0.33784519825317449</v>
      </c>
      <c r="I63" s="6">
        <f t="shared" si="35"/>
        <v>-2.0189017030625589E-2</v>
      </c>
      <c r="J63" s="6">
        <f t="shared" si="35"/>
        <v>0.17496739156630237</v>
      </c>
      <c r="L63" s="6">
        <f t="shared" ref="L63:O63" si="36">+L39/L38-1</f>
        <v>0.41654473419561633</v>
      </c>
      <c r="M63" s="6">
        <f t="shared" si="36"/>
        <v>0.19608200836300371</v>
      </c>
      <c r="N63" s="6">
        <f t="shared" si="36"/>
        <v>-2.4010643642589535E-2</v>
      </c>
      <c r="O63" s="6">
        <f t="shared" si="36"/>
        <v>0.2801161530545897</v>
      </c>
      <c r="Q63" s="6">
        <f t="shared" ref="Q63:T63" si="37">+Q39/Q38-1</f>
        <v>0.36570246341530077</v>
      </c>
      <c r="R63" s="6">
        <f t="shared" si="37"/>
        <v>0.18606531187880471</v>
      </c>
      <c r="S63" s="6">
        <f t="shared" si="37"/>
        <v>-2.0049742797512704E-2</v>
      </c>
      <c r="T63" s="6">
        <f t="shared" si="37"/>
        <v>0.23822219669588418</v>
      </c>
      <c r="V63" s="6">
        <f t="shared" si="9"/>
        <v>0.58771875886712133</v>
      </c>
      <c r="W63" s="6">
        <f t="shared" si="9"/>
        <v>9.2730556035819367E-2</v>
      </c>
      <c r="X63" s="6">
        <f t="shared" si="9"/>
        <v>0.19634451552334964</v>
      </c>
      <c r="Y63" s="6">
        <f t="shared" si="9"/>
        <v>0.31192567521203718</v>
      </c>
    </row>
    <row r="64" spans="1:25" x14ac:dyDescent="0.45">
      <c r="A64">
        <v>2017</v>
      </c>
      <c r="B64" s="6">
        <f t="shared" ref="B64:E64" si="38">+B40/B39-1</f>
        <v>0.20228507672561413</v>
      </c>
      <c r="C64" s="6">
        <f t="shared" si="38"/>
        <v>0.19369348940503484</v>
      </c>
      <c r="D64" s="6">
        <f t="shared" si="38"/>
        <v>0.20658953910191413</v>
      </c>
      <c r="E64" s="6">
        <f t="shared" si="38"/>
        <v>0.20141492222208468</v>
      </c>
      <c r="G64" s="6">
        <f t="shared" ref="G64:J64" si="39">+G40/G39-1</f>
        <v>0.35875168461204665</v>
      </c>
      <c r="H64" s="6">
        <f t="shared" si="39"/>
        <v>0.63633434582134685</v>
      </c>
      <c r="I64" s="6">
        <f t="shared" si="39"/>
        <v>0.34493669931037774</v>
      </c>
      <c r="J64" s="6">
        <f t="shared" si="39"/>
        <v>0.42299508787168105</v>
      </c>
      <c r="L64" s="6">
        <f t="shared" ref="L64:O64" si="40">+L40/L39-1</f>
        <v>0.18951527410546598</v>
      </c>
      <c r="M64" s="6">
        <f t="shared" si="40"/>
        <v>0.35368073100568043</v>
      </c>
      <c r="N64" s="6">
        <f t="shared" si="40"/>
        <v>0.18185789854885459</v>
      </c>
      <c r="O64" s="6">
        <f t="shared" si="40"/>
        <v>0.22045568401783999</v>
      </c>
      <c r="Q64" s="6">
        <f t="shared" ref="Q64:T64" si="41">+Q40/Q39-1</f>
        <v>0.31632848423933146</v>
      </c>
      <c r="R64" s="6">
        <f t="shared" si="41"/>
        <v>0.5823498638247111</v>
      </c>
      <c r="S64" s="6">
        <f t="shared" si="41"/>
        <v>0.16604067998140315</v>
      </c>
      <c r="T64" s="6">
        <f t="shared" si="41"/>
        <v>0.35554206160741275</v>
      </c>
      <c r="V64" s="6">
        <f t="shared" si="9"/>
        <v>0.37256472953417474</v>
      </c>
      <c r="W64" s="6">
        <f t="shared" si="9"/>
        <v>9.0742594291536527E-2</v>
      </c>
      <c r="X64" s="6">
        <f t="shared" si="9"/>
        <v>0.14985112194031647</v>
      </c>
      <c r="Y64" s="6">
        <f t="shared" si="9"/>
        <v>0.23806425867558145</v>
      </c>
    </row>
    <row r="65" spans="1:25" x14ac:dyDescent="0.45">
      <c r="A65">
        <v>2018</v>
      </c>
      <c r="B65" s="6">
        <f t="shared" ref="B65:E65" si="42">+B41/B40-1</f>
        <v>-8.6328764770146393E-2</v>
      </c>
      <c r="C65" s="6">
        <f t="shared" si="42"/>
        <v>-7.2024801596460408E-2</v>
      </c>
      <c r="D65" s="6">
        <f t="shared" si="42"/>
        <v>5.0876284952896533E-3</v>
      </c>
      <c r="E65" s="6">
        <f t="shared" si="42"/>
        <v>-7.013931725667133E-2</v>
      </c>
      <c r="G65" s="6">
        <f t="shared" ref="G65:J65" si="43">+G41/G40-1</f>
        <v>6.6604197653578279E-2</v>
      </c>
      <c r="H65" s="6">
        <f t="shared" si="43"/>
        <v>-5.8627369829382658E-2</v>
      </c>
      <c r="I65" s="6">
        <f t="shared" si="43"/>
        <v>9.4328712048930452E-2</v>
      </c>
      <c r="J65" s="6">
        <f t="shared" si="43"/>
        <v>3.6587168889022692E-2</v>
      </c>
      <c r="L65" s="6">
        <f t="shared" ref="L65:O65" si="44">+L41/L40-1</f>
        <v>0.13025477948921282</v>
      </c>
      <c r="M65" s="6">
        <f t="shared" si="44"/>
        <v>-0.14286896547884798</v>
      </c>
      <c r="N65" s="6">
        <f t="shared" si="44"/>
        <v>0.1074693654311778</v>
      </c>
      <c r="O65" s="6">
        <f t="shared" si="44"/>
        <v>6.7507259570185107E-2</v>
      </c>
      <c r="Q65" s="6">
        <f t="shared" ref="Q65:T65" si="45">+Q41/Q40-1</f>
        <v>0.25394586232718308</v>
      </c>
      <c r="R65" s="6">
        <f t="shared" si="45"/>
        <v>0.11169065013856416</v>
      </c>
      <c r="S65" s="6">
        <f t="shared" si="45"/>
        <v>0.22213837403488057</v>
      </c>
      <c r="T65" s="6">
        <f t="shared" si="45"/>
        <v>0.2090798217642007</v>
      </c>
      <c r="V65" s="6">
        <f t="shared" si="9"/>
        <v>-5.1488257052304198E-2</v>
      </c>
      <c r="W65" s="6">
        <f t="shared" si="9"/>
        <v>8.6747215796525889E-2</v>
      </c>
      <c r="X65" s="6">
        <f t="shared" si="9"/>
        <v>0.23819818517714064</v>
      </c>
      <c r="Y65" s="6">
        <f t="shared" si="9"/>
        <v>4.0077835783163041E-2</v>
      </c>
    </row>
    <row r="66" spans="1:25" x14ac:dyDescent="0.45">
      <c r="A66">
        <v>2019</v>
      </c>
      <c r="B66" s="6">
        <f t="shared" ref="B66:E66" si="46">+B42/B41-1</f>
        <v>-0.22712056031746519</v>
      </c>
      <c r="C66" s="6">
        <f t="shared" si="46"/>
        <v>1.6183083388356501E-2</v>
      </c>
      <c r="D66" s="6">
        <f t="shared" si="46"/>
        <v>-2.4762429093924676E-2</v>
      </c>
      <c r="E66" s="6">
        <f t="shared" si="46"/>
        <v>-0.15191403148148142</v>
      </c>
      <c r="G66" s="6">
        <f t="shared" ref="G66:J66" si="47">+G42/G41-1</f>
        <v>-0.28254214342753536</v>
      </c>
      <c r="H66" s="6">
        <f t="shared" si="47"/>
        <v>-0.11218686672658429</v>
      </c>
      <c r="I66" s="6">
        <f t="shared" si="47"/>
        <v>0.1598360644925878</v>
      </c>
      <c r="J66" s="6">
        <f t="shared" si="47"/>
        <v>-0.16304038663752873</v>
      </c>
      <c r="L66" s="6">
        <f t="shared" ref="L66:O66" si="48">+L42/L41-1</f>
        <v>-2.4058662085820526E-2</v>
      </c>
      <c r="M66" s="6">
        <f t="shared" si="48"/>
        <v>-0.24467142999377978</v>
      </c>
      <c r="N66" s="6">
        <f t="shared" si="48"/>
        <v>9.9919175600753807E-2</v>
      </c>
      <c r="O66" s="6">
        <f t="shared" si="48"/>
        <v>-4.3068170216227553E-2</v>
      </c>
      <c r="Q66" s="6">
        <f t="shared" ref="Q66:T66" si="49">+Q42/Q41-1</f>
        <v>6.5960676817180097E-2</v>
      </c>
      <c r="R66" s="6">
        <f t="shared" si="49"/>
        <v>0.46143400864678097</v>
      </c>
      <c r="S66" s="6">
        <f t="shared" si="49"/>
        <v>0.24405934062957235</v>
      </c>
      <c r="T66" s="6">
        <f t="shared" si="49"/>
        <v>0.19493058078726277</v>
      </c>
      <c r="V66" s="6">
        <f t="shared" si="9"/>
        <v>-0.13961006608602622</v>
      </c>
      <c r="W66" s="6">
        <f t="shared" si="9"/>
        <v>0.1901101373970906</v>
      </c>
      <c r="X66" s="6">
        <f t="shared" si="9"/>
        <v>8.8963392540690078E-2</v>
      </c>
      <c r="Y66" s="6">
        <f t="shared" si="9"/>
        <v>7.7355130485814438E-3</v>
      </c>
    </row>
    <row r="67" spans="1:25" x14ac:dyDescent="0.45">
      <c r="A67">
        <v>2020</v>
      </c>
      <c r="B67" s="6">
        <f t="shared" ref="B67:E67" si="50">+B43/B42-1</f>
        <v>-3.0893059145430835E-2</v>
      </c>
      <c r="C67" s="6">
        <f t="shared" si="50"/>
        <v>-0.1173071010817176</v>
      </c>
      <c r="D67" s="6">
        <f t="shared" si="50"/>
        <v>-0.25041418197418019</v>
      </c>
      <c r="E67" s="6">
        <f t="shared" si="50"/>
        <v>-8.9817001023568377E-2</v>
      </c>
      <c r="G67" s="6">
        <f t="shared" ref="G67:J67" si="51">+G43/G42-1</f>
        <v>9.6646248765723364E-2</v>
      </c>
      <c r="H67" s="6">
        <f t="shared" si="51"/>
        <v>0.29916444914087648</v>
      </c>
      <c r="I67" s="6">
        <f t="shared" si="51"/>
        <v>-8.6683505491029655E-2</v>
      </c>
      <c r="J67" s="6">
        <f t="shared" si="51"/>
        <v>0.10641075480075934</v>
      </c>
      <c r="L67" s="6">
        <f t="shared" ref="L67:O67" si="52">+L43/L42-1</f>
        <v>-0.26549334906762967</v>
      </c>
      <c r="M67" s="6">
        <f t="shared" si="52"/>
        <v>0.53428444411571796</v>
      </c>
      <c r="N67" s="6">
        <f t="shared" si="52"/>
        <v>0.33575599567662051</v>
      </c>
      <c r="O67" s="6">
        <f t="shared" si="52"/>
        <v>-4.7013190627943402E-2</v>
      </c>
      <c r="Q67" s="6">
        <f t="shared" ref="Q67:T67" si="53">+Q43/Q42-1</f>
        <v>-0.11723632799727413</v>
      </c>
      <c r="R67" s="6">
        <f t="shared" si="53"/>
        <v>0.27441041369186303</v>
      </c>
      <c r="S67" s="6">
        <f t="shared" si="53"/>
        <v>0.33176927429298986</v>
      </c>
      <c r="T67" s="6">
        <f t="shared" si="53"/>
        <v>7.5801622740148566E-2</v>
      </c>
      <c r="V67" s="6">
        <f t="shared" ref="V67" si="54">+V43/V42-1</f>
        <v>3.3184012444227307E-2</v>
      </c>
      <c r="W67" s="6">
        <f t="shared" si="9"/>
        <v>1.3408109979927252E-2</v>
      </c>
      <c r="X67" s="6">
        <f t="shared" si="9"/>
        <v>4.3171795284883574E-2</v>
      </c>
      <c r="Y67" s="6">
        <f t="shared" si="9"/>
        <v>2.8521143290921369E-2</v>
      </c>
    </row>
    <row r="68" spans="1:25" x14ac:dyDescent="0.45">
      <c r="A68">
        <v>2021</v>
      </c>
      <c r="B68" s="6">
        <f t="shared" ref="B68:E68" si="55">+B44/B43-1</f>
        <v>0.2257247906565254</v>
      </c>
      <c r="C68" s="6">
        <f t="shared" si="55"/>
        <v>-0.20782529459897159</v>
      </c>
      <c r="D68" s="6">
        <f t="shared" si="55"/>
        <v>3.4931625744472061E-3</v>
      </c>
      <c r="E68" s="6">
        <f t="shared" si="55"/>
        <v>0.1037535892333965</v>
      </c>
      <c r="G68" s="6">
        <f t="shared" ref="G68:J68" si="56">+G44/G43-1</f>
        <v>0.43165407206188755</v>
      </c>
      <c r="H68" s="6">
        <f t="shared" si="56"/>
        <v>4.8697008504515527E-2</v>
      </c>
      <c r="I68" s="6">
        <f t="shared" si="56"/>
        <v>6.6416127184402152E-2</v>
      </c>
      <c r="J68" s="6">
        <f t="shared" si="56"/>
        <v>0.2395329928525618</v>
      </c>
      <c r="L68" s="6">
        <f t="shared" ref="L68:O68" si="57">+L44/L43-1</f>
        <v>0.30775949645199518</v>
      </c>
      <c r="M68" s="6">
        <f t="shared" si="57"/>
        <v>0.52651208871539024</v>
      </c>
      <c r="N68" s="6">
        <f t="shared" si="57"/>
        <v>0.39486499073100112</v>
      </c>
      <c r="O68" s="6">
        <f t="shared" si="57"/>
        <v>0.37823982504861742</v>
      </c>
      <c r="Q68" s="6">
        <f t="shared" ref="Q68:T68" si="58">+Q44/Q43-1</f>
        <v>-2.8912837093386212E-2</v>
      </c>
      <c r="R68" s="6">
        <f t="shared" si="58"/>
        <v>-0.30728198434652421</v>
      </c>
      <c r="S68" s="6">
        <f t="shared" si="58"/>
        <v>-2.8747409189928685E-3</v>
      </c>
      <c r="T68" s="6">
        <f t="shared" si="58"/>
        <v>-0.12895669286098244</v>
      </c>
      <c r="V68" s="6">
        <f t="shared" ref="V68" si="59">+V44/V43-1</f>
        <v>0.11578374470846597</v>
      </c>
      <c r="W68" s="6">
        <f t="shared" ref="W68" si="60">+W44/W43-1</f>
        <v>0.15382056993951765</v>
      </c>
      <c r="X68" s="6">
        <f t="shared" si="9"/>
        <v>2.6435373395345074E-2</v>
      </c>
      <c r="Y68" s="6">
        <f t="shared" si="9"/>
        <v>0.10804284794058994</v>
      </c>
    </row>
    <row r="69" spans="1:25" x14ac:dyDescent="0.45">
      <c r="A69">
        <v>2022</v>
      </c>
      <c r="B69" s="6">
        <f t="shared" ref="B69:E69" si="61">+B45/B44-1</f>
        <v>0.36480121218885775</v>
      </c>
      <c r="C69" s="6">
        <f t="shared" si="61"/>
        <v>0.48085704152457964</v>
      </c>
      <c r="D69" s="6">
        <f t="shared" si="61"/>
        <v>7.3903278371048042E-2</v>
      </c>
      <c r="E69" s="6">
        <f t="shared" si="61"/>
        <v>0.34115226831592205</v>
      </c>
      <c r="G69" s="6">
        <f t="shared" ref="G69:J69" si="62">+G45/G44-1</f>
        <v>6.4609610630499414E-2</v>
      </c>
      <c r="H69" s="6">
        <f t="shared" si="62"/>
        <v>0.55515449803576233</v>
      </c>
      <c r="I69" s="6">
        <f t="shared" si="62"/>
        <v>0.12846198052237878</v>
      </c>
      <c r="J69" s="6">
        <f t="shared" si="62"/>
        <v>0.20512988360738338</v>
      </c>
      <c r="L69" s="6">
        <f t="shared" ref="L69:O69" si="63">+L45/L44-1</f>
        <v>9.542782698863328E-2</v>
      </c>
      <c r="M69" s="6">
        <f t="shared" si="63"/>
        <v>-5.6492624999690766E-2</v>
      </c>
      <c r="N69" s="6">
        <f t="shared" si="63"/>
        <v>-0.23227796028414283</v>
      </c>
      <c r="O69" s="6">
        <f t="shared" si="63"/>
        <v>-2.5681700292121801E-2</v>
      </c>
      <c r="Q69" s="6">
        <f t="shared" ref="Q69:T69" si="64">+Q45/Q44-1</f>
        <v>0.19947305819687067</v>
      </c>
      <c r="R69" s="6">
        <f t="shared" si="64"/>
        <v>-9.1633454948349069E-2</v>
      </c>
      <c r="S69" s="6">
        <f t="shared" si="64"/>
        <v>0.13944164512350454</v>
      </c>
      <c r="T69" s="6">
        <f t="shared" si="64"/>
        <v>9.9229984707471797E-2</v>
      </c>
      <c r="V69" s="6">
        <f t="shared" ref="V69" si="65">+V45/V44-1</f>
        <v>0.30633821330529787</v>
      </c>
      <c r="W69" s="6">
        <f t="shared" ref="W69" si="66">+W45/W44-1</f>
        <v>0.43361287115874636</v>
      </c>
      <c r="X69" s="6">
        <f t="shared" si="9"/>
        <v>4.31706740175688E-2</v>
      </c>
      <c r="Y69" s="6">
        <f t="shared" si="9"/>
        <v>0.29520479125236965</v>
      </c>
    </row>
    <row r="70" spans="1:25" ht="14.1" x14ac:dyDescent="0.5">
      <c r="A70" s="5">
        <v>2023</v>
      </c>
      <c r="B70" s="4">
        <f t="shared" ref="B70:E70" si="67">+B46/B45-1</f>
        <v>-0.22309154396237285</v>
      </c>
      <c r="C70" s="4">
        <f t="shared" si="67"/>
        <v>4.9349002576197565E-2</v>
      </c>
      <c r="D70" s="4">
        <f t="shared" si="67"/>
        <v>-0.234971491349527</v>
      </c>
      <c r="E70" s="4">
        <f t="shared" si="67"/>
        <v>-0.18064028847101476</v>
      </c>
      <c r="G70" s="4">
        <f t="shared" ref="G70:J70" si="68">+G46/G45-1</f>
        <v>-0.3396618031363986</v>
      </c>
      <c r="H70" s="4">
        <f t="shared" si="68"/>
        <v>0.32027463694838687</v>
      </c>
      <c r="I70" s="4">
        <f t="shared" si="68"/>
        <v>-0.11818453171745058</v>
      </c>
      <c r="J70" s="4">
        <f t="shared" si="68"/>
        <v>-7.9219772153936607E-2</v>
      </c>
      <c r="L70" s="4">
        <f t="shared" ref="L70:O70" si="69">+L46/L45-1</f>
        <v>-0.16898530259306777</v>
      </c>
      <c r="M70" s="4">
        <f t="shared" si="69"/>
        <v>-2.0576615685343413E-2</v>
      </c>
      <c r="N70" s="4">
        <f t="shared" si="69"/>
        <v>-0.52442864692334679</v>
      </c>
      <c r="O70" s="4">
        <f t="shared" si="69"/>
        <v>-0.20536786878464508</v>
      </c>
      <c r="Q70" s="4">
        <f t="shared" ref="Q70:T70" si="70">+Q46/Q45-1</f>
        <v>-0.16550257798400125</v>
      </c>
      <c r="R70" s="4">
        <f t="shared" si="70"/>
        <v>0.39562899015008801</v>
      </c>
      <c r="S70" s="4">
        <f t="shared" si="70"/>
        <v>-0.10595868978345768</v>
      </c>
      <c r="T70" s="4">
        <f t="shared" si="70"/>
        <v>-1.3143833790823733E-2</v>
      </c>
      <c r="V70" s="4">
        <f t="shared" ref="V70" si="71">+V46/V45-1</f>
        <v>-0.18758688557958381</v>
      </c>
      <c r="W70" s="4">
        <f t="shared" ref="W70" si="72">+W46/W45-1</f>
        <v>-1.0459851123524544E-2</v>
      </c>
      <c r="X70" s="4">
        <f t="shared" si="9"/>
        <v>-8.5260909136077534E-2</v>
      </c>
      <c r="Y70" s="4">
        <f t="shared" si="9"/>
        <v>-9.8761262344834622E-2</v>
      </c>
    </row>
    <row r="71" spans="1:25" x14ac:dyDescent="0.45">
      <c r="A71" s="16">
        <v>2024</v>
      </c>
      <c r="B71" s="19">
        <f t="shared" ref="B71:E73" si="73">+B47/B46-1</f>
        <v>-0.39642788857152333</v>
      </c>
      <c r="C71" s="19">
        <f t="shared" si="73"/>
        <v>-0.2274525406023945</v>
      </c>
      <c r="D71" s="19">
        <f t="shared" si="73"/>
        <v>-0.24541864983363393</v>
      </c>
      <c r="E71" s="19">
        <f t="shared" si="73"/>
        <v>-0.34592178321210254</v>
      </c>
      <c r="G71" s="19">
        <f t="shared" ref="G71:J73" si="74">+G47/G46-1</f>
        <v>-0.31383171679610888</v>
      </c>
      <c r="H71" s="19">
        <f t="shared" si="74"/>
        <v>-0.14428887834726156</v>
      </c>
      <c r="I71" s="19">
        <f t="shared" si="74"/>
        <v>-9.761468996776923E-2</v>
      </c>
      <c r="J71" s="19">
        <f t="shared" si="74"/>
        <v>-0.19782000295708313</v>
      </c>
      <c r="L71" s="19">
        <f t="shared" ref="L71:O73" si="75">+L47/L46-1</f>
        <v>-0.40034954677998413</v>
      </c>
      <c r="M71" s="19">
        <f t="shared" si="75"/>
        <v>-0.16228511512291188</v>
      </c>
      <c r="N71" s="19">
        <f t="shared" si="75"/>
        <v>0.2203040171764461</v>
      </c>
      <c r="O71" s="19">
        <f t="shared" si="75"/>
        <v>-0.25575321914644911</v>
      </c>
      <c r="Q71" s="19">
        <f t="shared" ref="Q71:T73" si="76">+Q47/Q46-1</f>
        <v>-0.44829990995050617</v>
      </c>
      <c r="R71" s="19">
        <f t="shared" si="76"/>
        <v>-0.20206511245972336</v>
      </c>
      <c r="S71" s="19">
        <f t="shared" si="76"/>
        <v>-0.26915566003100722</v>
      </c>
      <c r="T71" s="19">
        <f t="shared" si="76"/>
        <v>-0.32570446499714412</v>
      </c>
      <c r="V71" s="19">
        <f t="shared" ref="V71:V73" si="77">+V47/V46-1</f>
        <v>-0.49175810022625865</v>
      </c>
      <c r="W71" s="19">
        <f t="shared" ref="W71:W73" si="78">+W47/W46-1</f>
        <v>-4.477407370003017E-3</v>
      </c>
      <c r="X71" s="19">
        <f t="shared" si="9"/>
        <v>-5.1715043562211571E-3</v>
      </c>
      <c r="Y71" s="19">
        <f t="shared" si="9"/>
        <v>-0.1911200837189494</v>
      </c>
    </row>
    <row r="72" spans="1:25" x14ac:dyDescent="0.45">
      <c r="A72" s="16">
        <v>2025</v>
      </c>
      <c r="B72" s="19">
        <f t="shared" si="73"/>
        <v>0.25625286421350091</v>
      </c>
      <c r="C72" s="19">
        <f t="shared" si="73"/>
        <v>-6.4815235115680658E-2</v>
      </c>
      <c r="D72" s="19">
        <f t="shared" si="73"/>
        <v>6.6628775850440913E-2</v>
      </c>
      <c r="E72" s="19">
        <f t="shared" si="73"/>
        <v>0.15542201337827222</v>
      </c>
      <c r="G72" s="19">
        <f t="shared" si="74"/>
        <v>0.13678400721664818</v>
      </c>
      <c r="H72" s="19">
        <f t="shared" si="74"/>
        <v>-0.10505678190307755</v>
      </c>
      <c r="I72" s="19">
        <f t="shared" si="74"/>
        <v>-3.963242648031251E-2</v>
      </c>
      <c r="J72" s="19">
        <f t="shared" si="74"/>
        <v>-1.9742627846711769E-2</v>
      </c>
      <c r="L72" s="19">
        <f t="shared" si="75"/>
        <v>9.3090190846605303E-2</v>
      </c>
      <c r="M72" s="19">
        <f t="shared" si="75"/>
        <v>-6.7512588631610027E-2</v>
      </c>
      <c r="N72" s="19">
        <f t="shared" si="75"/>
        <v>0.16423489269293645</v>
      </c>
      <c r="O72" s="19">
        <f t="shared" si="75"/>
        <v>5.4218955230848298E-2</v>
      </c>
      <c r="Q72" s="19">
        <f t="shared" si="76"/>
        <v>0.24284925674944935</v>
      </c>
      <c r="R72" s="19">
        <f t="shared" si="76"/>
        <v>-0.24077864884646449</v>
      </c>
      <c r="S72" s="19">
        <f t="shared" si="76"/>
        <v>-7.0024230472332971E-2</v>
      </c>
      <c r="T72" s="19">
        <f t="shared" si="76"/>
        <v>-2.6430533369973253E-2</v>
      </c>
      <c r="V72" s="19">
        <f t="shared" si="77"/>
        <v>0.31143364680717656</v>
      </c>
      <c r="W72" s="19">
        <f t="shared" si="78"/>
        <v>-0.14443657198217297</v>
      </c>
      <c r="X72" s="19">
        <f t="shared" si="9"/>
        <v>-2.4998497494575833E-2</v>
      </c>
      <c r="Y72" s="19">
        <f t="shared" si="9"/>
        <v>-8.7074326474680941E-3</v>
      </c>
    </row>
    <row r="73" spans="1:25" x14ac:dyDescent="0.45">
      <c r="A73" s="16">
        <v>2026</v>
      </c>
      <c r="B73" s="19">
        <f t="shared" si="73"/>
        <v>0.19889735851784174</v>
      </c>
      <c r="C73" s="19">
        <f t="shared" si="73"/>
        <v>9.7408471222988791E-2</v>
      </c>
      <c r="D73" s="19">
        <f t="shared" si="73"/>
        <v>0.40631449114190832</v>
      </c>
      <c r="E73" s="19">
        <f t="shared" si="73"/>
        <v>0.20194614141385947</v>
      </c>
      <c r="G73" s="19">
        <f t="shared" si="74"/>
        <v>0.27782826534593763</v>
      </c>
      <c r="H73" s="19">
        <f t="shared" si="74"/>
        <v>-0.20581973330392</v>
      </c>
      <c r="I73" s="19">
        <f t="shared" si="74"/>
        <v>-0.11091972731815991</v>
      </c>
      <c r="J73" s="19">
        <f t="shared" si="74"/>
        <v>-1.808507345072019E-2</v>
      </c>
      <c r="L73" s="19">
        <f t="shared" si="75"/>
        <v>0.41314846783209136</v>
      </c>
      <c r="M73" s="19">
        <f t="shared" si="75"/>
        <v>-2.1601922090632719E-2</v>
      </c>
      <c r="N73" s="19">
        <f t="shared" si="75"/>
        <v>-7.8084695492923961E-2</v>
      </c>
      <c r="O73" s="19">
        <f t="shared" si="75"/>
        <v>0.17907286305961589</v>
      </c>
      <c r="Q73" s="19">
        <f t="shared" si="76"/>
        <v>0.27900680329269845</v>
      </c>
      <c r="R73" s="19">
        <f t="shared" si="76"/>
        <v>0.13716537800509809</v>
      </c>
      <c r="S73" s="19">
        <f t="shared" si="76"/>
        <v>0.27406117881327097</v>
      </c>
      <c r="T73" s="19">
        <f t="shared" si="76"/>
        <v>0.23210173853079552</v>
      </c>
      <c r="V73" s="19">
        <f t="shared" si="77"/>
        <v>0.25479456302756964</v>
      </c>
      <c r="W73" s="19">
        <f t="shared" si="78"/>
        <v>-0.13508234697555721</v>
      </c>
      <c r="X73" s="19">
        <f t="shared" si="9"/>
        <v>-9.8622727288256717E-2</v>
      </c>
      <c r="Y73" s="19">
        <f t="shared" si="9"/>
        <v>-3.19768449798008E-3</v>
      </c>
    </row>
    <row r="75" spans="1:25" ht="14.1" x14ac:dyDescent="0.5">
      <c r="A75" s="1" t="s">
        <v>20</v>
      </c>
    </row>
    <row r="76" spans="1:25" x14ac:dyDescent="0.45">
      <c r="A76" s="23" t="s">
        <v>68</v>
      </c>
      <c r="B76" s="24">
        <f>+(B49/B46)^(1/3)-1</f>
        <v>-3.1284881693944722E-2</v>
      </c>
      <c r="C76" s="24">
        <f t="shared" ref="C76:E76" si="79">+(C49/C46)^(1/3)-1</f>
        <v>-7.4456219674425395E-2</v>
      </c>
      <c r="D76" s="24">
        <f t="shared" si="79"/>
        <v>4.2158891946134647E-2</v>
      </c>
      <c r="E76" s="24">
        <f t="shared" si="79"/>
        <v>-3.1532368122305643E-2</v>
      </c>
      <c r="G76" s="24">
        <f>+(G49/G46)^(1/3)-1</f>
        <v>-1.0884644690966061E-3</v>
      </c>
      <c r="H76" s="24">
        <f t="shared" ref="H76:J76" si="80">+(H49/H46)^(1/3)-1</f>
        <v>-0.1527454368594241</v>
      </c>
      <c r="I76" s="24">
        <f t="shared" si="80"/>
        <v>-8.3237529621665529E-2</v>
      </c>
      <c r="J76" s="24">
        <f t="shared" si="80"/>
        <v>-8.2593240265528389E-2</v>
      </c>
      <c r="L76" s="24">
        <f>+(L49/L46)^(1/3)-1</f>
        <v>-2.5203446324532197E-2</v>
      </c>
      <c r="M76" s="24">
        <f t="shared" ref="M76:O76" si="81">+(M49/M46)^(1/3)-1</f>
        <v>-8.5707970943733947E-2</v>
      </c>
      <c r="N76" s="24">
        <f t="shared" si="81"/>
        <v>9.4124036232215103E-2</v>
      </c>
      <c r="O76" s="24">
        <f t="shared" si="81"/>
        <v>-2.5617497482219753E-2</v>
      </c>
      <c r="Q76" s="24">
        <f>+(Q49/Q46)^(1/3)-1</f>
        <v>-4.2810067580927647E-2</v>
      </c>
      <c r="R76" s="24">
        <f t="shared" ref="R76:T76" si="82">+(R49/R46)^(1/3)-1</f>
        <v>-0.11681198862753817</v>
      </c>
      <c r="S76" s="24">
        <f t="shared" si="82"/>
        <v>-4.6847770726344273E-2</v>
      </c>
      <c r="T76" s="24">
        <f t="shared" si="82"/>
        <v>-6.8274604243262815E-2</v>
      </c>
      <c r="V76" s="24">
        <f>+(V49/V46)^(1/3)-1</f>
        <v>-5.7828842143038517E-2</v>
      </c>
      <c r="W76" s="24">
        <f t="shared" ref="W76:Y76" si="83">+(W49/W46)^(1/3)-1</f>
        <v>-9.6851085015326688E-2</v>
      </c>
      <c r="X76" s="24">
        <f t="shared" si="83"/>
        <v>-4.3789808070150205E-2</v>
      </c>
      <c r="Y76" s="24">
        <f t="shared" si="83"/>
        <v>-7.196366529779108E-2</v>
      </c>
    </row>
  </sheetData>
  <mergeCells count="10">
    <mergeCell ref="B28:E28"/>
    <mergeCell ref="G28:J28"/>
    <mergeCell ref="L28:O28"/>
    <mergeCell ref="Q28:T28"/>
    <mergeCell ref="V28:Y28"/>
    <mergeCell ref="B52:E52"/>
    <mergeCell ref="G52:J52"/>
    <mergeCell ref="L52:O52"/>
    <mergeCell ref="Q52:T52"/>
    <mergeCell ref="V52:Y52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0AE0-DDFE-402E-8AB0-D23040C1B2A4}">
  <dimension ref="A1:Y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5" width="20.5703125" customWidth="1"/>
    <col min="6" max="6" width="7.76171875" customWidth="1"/>
    <col min="7" max="10" width="20.5703125" customWidth="1"/>
    <col min="11" max="11" width="7.76171875" customWidth="1"/>
    <col min="12" max="15" width="20.5703125" customWidth="1"/>
    <col min="16" max="16" width="7.76171875" customWidth="1"/>
    <col min="17" max="20" width="20.5703125" customWidth="1"/>
    <col min="21" max="21" width="7.76171875" customWidth="1"/>
    <col min="22" max="25" width="20.5703125" customWidth="1"/>
    <col min="26" max="26" width="7.76171875" customWidth="1"/>
  </cols>
  <sheetData>
    <row r="1" spans="2:10" ht="22.5" x14ac:dyDescent="0.75">
      <c r="B1" s="37" t="s">
        <v>61</v>
      </c>
    </row>
    <row r="2" spans="2:10" x14ac:dyDescent="0.45">
      <c r="B2" t="s">
        <v>0</v>
      </c>
      <c r="C2" s="2">
        <f>+LastUpdate</f>
        <v>45580</v>
      </c>
    </row>
    <row r="4" spans="2:10" ht="14.1" x14ac:dyDescent="0.5">
      <c r="B4" s="34" t="s">
        <v>64</v>
      </c>
      <c r="G4" s="1"/>
      <c r="I4" s="12"/>
      <c r="J4" s="25"/>
    </row>
    <row r="5" spans="2:10" ht="14.1" x14ac:dyDescent="0.5">
      <c r="B5" s="1"/>
      <c r="G5" s="1"/>
      <c r="I5" s="12"/>
      <c r="J5" s="25"/>
    </row>
    <row r="28" spans="1:25" ht="17.7" x14ac:dyDescent="0.6">
      <c r="B28" s="42" t="s">
        <v>44</v>
      </c>
      <c r="C28" s="42"/>
      <c r="D28" s="42"/>
      <c r="E28" s="42"/>
      <c r="G28" s="42" t="s">
        <v>45</v>
      </c>
      <c r="H28" s="42"/>
      <c r="I28" s="42"/>
      <c r="J28" s="42"/>
      <c r="L28" s="42" t="s">
        <v>46</v>
      </c>
      <c r="M28" s="42"/>
      <c r="N28" s="42"/>
      <c r="O28" s="42"/>
      <c r="Q28" s="42" t="s">
        <v>47</v>
      </c>
      <c r="R28" s="42"/>
      <c r="S28" s="42"/>
      <c r="T28" s="42"/>
      <c r="V28" s="42" t="s">
        <v>48</v>
      </c>
      <c r="W28" s="42"/>
      <c r="X28" s="42"/>
      <c r="Y28" s="42"/>
    </row>
    <row r="29" spans="1:25" ht="10.5" customHeight="1" x14ac:dyDescent="0.55000000000000004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ht="14.1" x14ac:dyDescent="0.5">
      <c r="B30" s="26" t="s">
        <v>8</v>
      </c>
      <c r="C30" s="26" t="s">
        <v>9</v>
      </c>
      <c r="D30" s="26" t="s">
        <v>10</v>
      </c>
      <c r="E30" s="26" t="s">
        <v>27</v>
      </c>
      <c r="G30" s="26" t="s">
        <v>8</v>
      </c>
      <c r="H30" s="26" t="s">
        <v>9</v>
      </c>
      <c r="I30" s="26" t="s">
        <v>10</v>
      </c>
      <c r="J30" s="26" t="s">
        <v>27</v>
      </c>
      <c r="L30" s="26" t="s">
        <v>8</v>
      </c>
      <c r="M30" s="26" t="s">
        <v>9</v>
      </c>
      <c r="N30" s="26" t="s">
        <v>10</v>
      </c>
      <c r="O30" s="26" t="s">
        <v>27</v>
      </c>
      <c r="Q30" s="26" t="s">
        <v>8</v>
      </c>
      <c r="R30" s="26" t="s">
        <v>9</v>
      </c>
      <c r="S30" s="26" t="s">
        <v>10</v>
      </c>
      <c r="T30" s="26" t="s">
        <v>27</v>
      </c>
      <c r="V30" s="26" t="s">
        <v>8</v>
      </c>
      <c r="W30" s="26" t="s">
        <v>9</v>
      </c>
      <c r="X30" s="26" t="s">
        <v>10</v>
      </c>
      <c r="Y30" s="26" t="s">
        <v>27</v>
      </c>
    </row>
    <row r="31" spans="1:25" x14ac:dyDescent="0.45">
      <c r="A31">
        <v>2008</v>
      </c>
      <c r="B31" s="33">
        <v>9.7858476414300011</v>
      </c>
      <c r="C31" s="33">
        <v>12.490355919350002</v>
      </c>
      <c r="D31" s="33">
        <v>2.3637194229699996</v>
      </c>
      <c r="E31" s="32">
        <f>+SUM(B31:D31)</f>
        <v>24.639922983750004</v>
      </c>
      <c r="G31" s="33">
        <v>7.5602165559499959</v>
      </c>
      <c r="H31" s="33">
        <v>29.255856365590002</v>
      </c>
      <c r="I31" s="33">
        <v>2.9242858411200006</v>
      </c>
      <c r="J31" s="32">
        <f>+SUM(G31:I31)</f>
        <v>39.740358762660001</v>
      </c>
      <c r="L31" s="33">
        <v>2.5831751073099998</v>
      </c>
      <c r="M31" s="33">
        <v>13.693711540520001</v>
      </c>
      <c r="N31" s="33">
        <v>1.5602179726700001</v>
      </c>
      <c r="O31" s="32">
        <f>+SUM(L31:N31)</f>
        <v>17.8371046205</v>
      </c>
      <c r="Q31" s="33">
        <v>4.1299715067700022</v>
      </c>
      <c r="R31" s="33">
        <v>11.695422804380001</v>
      </c>
      <c r="S31" s="33">
        <v>1.3273922887800003</v>
      </c>
      <c r="T31" s="32">
        <f>+SUM(Q31:S31)</f>
        <v>17.152786599930003</v>
      </c>
      <c r="V31" s="33">
        <v>5.513809467679998</v>
      </c>
      <c r="W31" s="33">
        <v>24.957395363090001</v>
      </c>
      <c r="X31" s="33">
        <v>2.6020783782699999</v>
      </c>
      <c r="Y31" s="32">
        <f>+SUM(V31:X31)</f>
        <v>33.07328320904</v>
      </c>
    </row>
    <row r="32" spans="1:25" x14ac:dyDescent="0.45">
      <c r="A32">
        <v>2009</v>
      </c>
      <c r="B32" s="33">
        <v>4.3954873445800002</v>
      </c>
      <c r="C32" s="33">
        <v>13.678808436539999</v>
      </c>
      <c r="D32" s="33">
        <v>2.2935595424499997</v>
      </c>
      <c r="E32" s="32">
        <f t="shared" ref="E32:E49" si="0">+SUM(B32:D32)</f>
        <v>20.367855323569998</v>
      </c>
      <c r="G32" s="33">
        <v>5.4898137662999993</v>
      </c>
      <c r="H32" s="33">
        <v>26.440771126599994</v>
      </c>
      <c r="I32" s="33">
        <v>3.4344506435400008</v>
      </c>
      <c r="J32" s="32">
        <f t="shared" ref="J32:J49" si="1">+SUM(G32:I32)</f>
        <v>35.365035536439997</v>
      </c>
      <c r="L32" s="33">
        <v>1.73803322397</v>
      </c>
      <c r="M32" s="33">
        <v>12.001334409210001</v>
      </c>
      <c r="N32" s="33">
        <v>1.30607251335</v>
      </c>
      <c r="O32" s="32">
        <f t="shared" ref="O32:O49" si="2">+SUM(L32:N32)</f>
        <v>15.04544014653</v>
      </c>
      <c r="Q32" s="33">
        <v>2.0344085005200001</v>
      </c>
      <c r="R32" s="33">
        <v>9.7340182046000017</v>
      </c>
      <c r="S32" s="33">
        <v>1.4501425124200005</v>
      </c>
      <c r="T32" s="32">
        <f t="shared" ref="T32:T49" si="3">+SUM(Q32:S32)</f>
        <v>13.218569217540002</v>
      </c>
      <c r="V32" s="33">
        <v>4.0120993685000004</v>
      </c>
      <c r="W32" s="33">
        <v>21.727264409450001</v>
      </c>
      <c r="X32" s="33">
        <v>2.4328578683599997</v>
      </c>
      <c r="Y32" s="32">
        <f t="shared" ref="Y32:Y49" si="4">+SUM(V32:X32)</f>
        <v>28.17222164631</v>
      </c>
    </row>
    <row r="33" spans="1:25" x14ac:dyDescent="0.45">
      <c r="A33">
        <v>2010</v>
      </c>
      <c r="B33" s="33">
        <v>2.8079636002599986</v>
      </c>
      <c r="C33" s="33">
        <v>9.2449506994299995</v>
      </c>
      <c r="D33" s="33">
        <v>2.7814875318700003</v>
      </c>
      <c r="E33" s="32">
        <f t="shared" si="0"/>
        <v>14.834401831559999</v>
      </c>
      <c r="G33" s="33">
        <v>3.9546926116699992</v>
      </c>
      <c r="H33" s="33">
        <v>17.730809168499999</v>
      </c>
      <c r="I33" s="33">
        <v>4.5486266752500004</v>
      </c>
      <c r="J33" s="32">
        <f t="shared" si="1"/>
        <v>26.234128455419999</v>
      </c>
      <c r="L33" s="33">
        <v>1.0957150204500004</v>
      </c>
      <c r="M33" s="33">
        <v>7.2714934690999984</v>
      </c>
      <c r="N33" s="33">
        <v>1.17427572746</v>
      </c>
      <c r="O33" s="32">
        <f t="shared" si="2"/>
        <v>9.541484217009998</v>
      </c>
      <c r="Q33" s="33">
        <v>1.1837486893999996</v>
      </c>
      <c r="R33" s="33">
        <v>5.5451335097099994</v>
      </c>
      <c r="S33" s="33">
        <v>1.4647765469899998</v>
      </c>
      <c r="T33" s="32">
        <f t="shared" si="3"/>
        <v>8.1936587460999988</v>
      </c>
      <c r="V33" s="33">
        <v>2.9514248095200002</v>
      </c>
      <c r="W33" s="33">
        <v>14.21656047357</v>
      </c>
      <c r="X33" s="33">
        <v>2.8282427823099998</v>
      </c>
      <c r="Y33" s="32">
        <f t="shared" si="4"/>
        <v>19.9962280654</v>
      </c>
    </row>
    <row r="34" spans="1:25" x14ac:dyDescent="0.45">
      <c r="A34">
        <v>2011</v>
      </c>
      <c r="B34" s="33">
        <v>6.3122524623500027</v>
      </c>
      <c r="C34" s="33">
        <v>7.240271461699999</v>
      </c>
      <c r="D34" s="33">
        <v>4.1103879795999996</v>
      </c>
      <c r="E34" s="32">
        <f t="shared" si="0"/>
        <v>17.662911903650002</v>
      </c>
      <c r="G34" s="33">
        <v>5.5180185299400009</v>
      </c>
      <c r="H34" s="33">
        <v>16.266649977010001</v>
      </c>
      <c r="I34" s="33">
        <v>4.51590521358</v>
      </c>
      <c r="J34" s="32">
        <f t="shared" si="1"/>
        <v>26.300573720530004</v>
      </c>
      <c r="L34" s="33">
        <v>1.7101741554700003</v>
      </c>
      <c r="M34" s="33">
        <v>7.4450475450399978</v>
      </c>
      <c r="N34" s="33">
        <v>1.6685297890300002</v>
      </c>
      <c r="O34" s="32">
        <f t="shared" si="2"/>
        <v>10.823751489539998</v>
      </c>
      <c r="Q34" s="33">
        <v>1.7302733496799998</v>
      </c>
      <c r="R34" s="33">
        <v>4.5327207695400009</v>
      </c>
      <c r="S34" s="33">
        <v>1.85522268782</v>
      </c>
      <c r="T34" s="32">
        <f t="shared" si="3"/>
        <v>8.1182168070400014</v>
      </c>
      <c r="V34" s="33">
        <v>3.4338908641100017</v>
      </c>
      <c r="W34" s="33">
        <v>12.621900142280001</v>
      </c>
      <c r="X34" s="33">
        <v>3.1826840780799999</v>
      </c>
      <c r="Y34" s="32">
        <f t="shared" si="4"/>
        <v>19.238475084470004</v>
      </c>
    </row>
    <row r="35" spans="1:25" x14ac:dyDescent="0.45">
      <c r="A35">
        <v>2012</v>
      </c>
      <c r="B35" s="33">
        <v>7.1957770713700029</v>
      </c>
      <c r="C35" s="33">
        <v>8.1116170103400016</v>
      </c>
      <c r="D35" s="33">
        <v>4.1964479408499997</v>
      </c>
      <c r="E35" s="32">
        <f t="shared" si="0"/>
        <v>19.503842022560004</v>
      </c>
      <c r="G35" s="33">
        <v>6.8788168177999998</v>
      </c>
      <c r="H35" s="33">
        <v>16.2026475107</v>
      </c>
      <c r="I35" s="33">
        <v>4.2441906284699984</v>
      </c>
      <c r="J35" s="32">
        <f t="shared" si="1"/>
        <v>27.325654956969998</v>
      </c>
      <c r="L35" s="33">
        <v>2.8448148804400004</v>
      </c>
      <c r="M35" s="33">
        <v>7.6155039874600003</v>
      </c>
      <c r="N35" s="33">
        <v>2.0069029383000001</v>
      </c>
      <c r="O35" s="32">
        <f t="shared" si="2"/>
        <v>12.4672218062</v>
      </c>
      <c r="Q35" s="33">
        <v>1.6428455955099996</v>
      </c>
      <c r="R35" s="33">
        <v>4.5593270322600006</v>
      </c>
      <c r="S35" s="33">
        <v>2.5086298629399995</v>
      </c>
      <c r="T35" s="32">
        <f t="shared" si="3"/>
        <v>8.7108024907099999</v>
      </c>
      <c r="V35" s="33">
        <v>3.7061194954000007</v>
      </c>
      <c r="W35" s="33">
        <v>12.678240988139999</v>
      </c>
      <c r="X35" s="33">
        <v>3.6624602475500012</v>
      </c>
      <c r="Y35" s="32">
        <f t="shared" si="4"/>
        <v>20.046820731090001</v>
      </c>
    </row>
    <row r="36" spans="1:25" x14ac:dyDescent="0.45">
      <c r="A36">
        <v>2013</v>
      </c>
      <c r="B36" s="33">
        <v>5.7452446564499997</v>
      </c>
      <c r="C36" s="33">
        <v>7.67942445072</v>
      </c>
      <c r="D36" s="33">
        <v>5.2106911301399972</v>
      </c>
      <c r="E36" s="32">
        <f t="shared" si="0"/>
        <v>18.635360237309996</v>
      </c>
      <c r="G36" s="33">
        <v>4.7580670994699998</v>
      </c>
      <c r="H36" s="33">
        <v>15.26015453422</v>
      </c>
      <c r="I36" s="33">
        <v>4.4863068584800017</v>
      </c>
      <c r="J36" s="32">
        <f t="shared" si="1"/>
        <v>24.504528492170003</v>
      </c>
      <c r="L36" s="33">
        <v>2.5833857215300009</v>
      </c>
      <c r="M36" s="33">
        <v>7.0065969539400008</v>
      </c>
      <c r="N36" s="33">
        <v>2.5493220660599998</v>
      </c>
      <c r="O36" s="32">
        <f t="shared" si="2"/>
        <v>12.139304741530001</v>
      </c>
      <c r="Q36" s="33">
        <v>1.2619151378099998</v>
      </c>
      <c r="R36" s="33">
        <v>4.3300864900400011</v>
      </c>
      <c r="S36" s="33">
        <v>2.2246658261699994</v>
      </c>
      <c r="T36" s="32">
        <f t="shared" si="3"/>
        <v>7.816667454020001</v>
      </c>
      <c r="V36" s="33">
        <v>3.2351487349499997</v>
      </c>
      <c r="W36" s="33">
        <v>12.901309845820002</v>
      </c>
      <c r="X36" s="33">
        <v>3.7296582310800015</v>
      </c>
      <c r="Y36" s="32">
        <f t="shared" si="4"/>
        <v>19.866116811850002</v>
      </c>
    </row>
    <row r="37" spans="1:25" x14ac:dyDescent="0.45">
      <c r="A37">
        <v>2014</v>
      </c>
      <c r="B37" s="33">
        <v>5.6621417399399991</v>
      </c>
      <c r="C37" s="33">
        <v>7.0484630017899983</v>
      </c>
      <c r="D37" s="33">
        <v>6.3649659520699977</v>
      </c>
      <c r="E37" s="32">
        <f t="shared" si="0"/>
        <v>19.075570693799996</v>
      </c>
      <c r="G37" s="33">
        <v>3.9212661541600018</v>
      </c>
      <c r="H37" s="33">
        <v>14.768466109090005</v>
      </c>
      <c r="I37" s="33">
        <v>5.1032476925600028</v>
      </c>
      <c r="J37" s="32">
        <f t="shared" si="1"/>
        <v>23.792979955810011</v>
      </c>
      <c r="L37" s="33">
        <v>1.7845476761799999</v>
      </c>
      <c r="M37" s="33">
        <v>6.8726021215200008</v>
      </c>
      <c r="N37" s="33">
        <v>2.5196507710799998</v>
      </c>
      <c r="O37" s="32">
        <f t="shared" si="2"/>
        <v>11.176800568780001</v>
      </c>
      <c r="Q37" s="33">
        <v>1.2429404177400003</v>
      </c>
      <c r="R37" s="33">
        <v>5.4278359040599984</v>
      </c>
      <c r="S37" s="33">
        <v>1.7347185911299998</v>
      </c>
      <c r="T37" s="32">
        <f t="shared" si="3"/>
        <v>8.4054949129299974</v>
      </c>
      <c r="V37" s="33">
        <v>2.691654332669998</v>
      </c>
      <c r="W37" s="33">
        <v>12.560304289489999</v>
      </c>
      <c r="X37" s="33">
        <v>4.2873642865500008</v>
      </c>
      <c r="Y37" s="32">
        <f t="shared" si="4"/>
        <v>19.539322908709998</v>
      </c>
    </row>
    <row r="38" spans="1:25" x14ac:dyDescent="0.45">
      <c r="A38">
        <v>2015</v>
      </c>
      <c r="B38" s="33">
        <v>9.2247962029900012</v>
      </c>
      <c r="C38" s="33">
        <v>9.0633458816399948</v>
      </c>
      <c r="D38" s="33">
        <v>4.2747660231499989</v>
      </c>
      <c r="E38" s="32">
        <f t="shared" si="0"/>
        <v>22.562908107779997</v>
      </c>
      <c r="G38" s="33">
        <v>6.2477232687899988</v>
      </c>
      <c r="H38" s="33">
        <v>13.481028935389999</v>
      </c>
      <c r="I38" s="33">
        <v>5.774855292689999</v>
      </c>
      <c r="J38" s="32">
        <f t="shared" si="1"/>
        <v>25.503607496869996</v>
      </c>
      <c r="L38" s="33">
        <v>2.3727335560200005</v>
      </c>
      <c r="M38" s="33">
        <v>6.1392072609700001</v>
      </c>
      <c r="N38" s="33">
        <v>1.87215329608</v>
      </c>
      <c r="O38" s="32">
        <f t="shared" si="2"/>
        <v>10.384094113070001</v>
      </c>
      <c r="Q38" s="33">
        <v>1.5166125512399999</v>
      </c>
      <c r="R38" s="33">
        <v>4.7691059153599999</v>
      </c>
      <c r="S38" s="33">
        <v>1.94622391141</v>
      </c>
      <c r="T38" s="32">
        <f t="shared" si="3"/>
        <v>8.2319423780100003</v>
      </c>
      <c r="V38" s="33">
        <v>2.5039647752799996</v>
      </c>
      <c r="W38" s="33">
        <v>13.875214204010001</v>
      </c>
      <c r="X38" s="33">
        <v>3.7001096106500002</v>
      </c>
      <c r="Y38" s="32">
        <f t="shared" si="4"/>
        <v>20.079288589939999</v>
      </c>
    </row>
    <row r="39" spans="1:25" x14ac:dyDescent="0.45">
      <c r="A39">
        <v>2016</v>
      </c>
      <c r="B39" s="33">
        <v>14.919543612580005</v>
      </c>
      <c r="C39" s="33">
        <v>9.6748122776900001</v>
      </c>
      <c r="D39" s="33">
        <v>3.4612001346000012</v>
      </c>
      <c r="E39" s="32">
        <f t="shared" si="0"/>
        <v>28.055556024870008</v>
      </c>
      <c r="G39" s="33">
        <v>8.3124178353400033</v>
      </c>
      <c r="H39" s="33">
        <v>12.909244402780002</v>
      </c>
      <c r="I39" s="33">
        <v>6.2680454140700013</v>
      </c>
      <c r="J39" s="32">
        <f t="shared" si="1"/>
        <v>27.489707652190006</v>
      </c>
      <c r="L39" s="33">
        <v>3.0974091981699994</v>
      </c>
      <c r="M39" s="33">
        <v>6.4164383834800001</v>
      </c>
      <c r="N39" s="33">
        <v>2.0716700771100003</v>
      </c>
      <c r="O39" s="32">
        <f t="shared" si="2"/>
        <v>11.585517658760001</v>
      </c>
      <c r="Q39" s="33">
        <v>2.1870841535399999</v>
      </c>
      <c r="R39" s="33">
        <v>5.0039702910299999</v>
      </c>
      <c r="S39" s="33">
        <v>1.7897651050000005</v>
      </c>
      <c r="T39" s="32">
        <f t="shared" si="3"/>
        <v>8.9808195495700005</v>
      </c>
      <c r="V39" s="33">
        <v>3.3500889129900004</v>
      </c>
      <c r="W39" s="33">
        <v>14.310095827200001</v>
      </c>
      <c r="X39" s="33">
        <v>2.5737052812900001</v>
      </c>
      <c r="Y39" s="32">
        <f t="shared" si="4"/>
        <v>20.233890021480001</v>
      </c>
    </row>
    <row r="40" spans="1:25" x14ac:dyDescent="0.45">
      <c r="A40">
        <v>2017</v>
      </c>
      <c r="B40" s="33">
        <v>19.563917320359995</v>
      </c>
      <c r="C40" s="33">
        <v>9.588495344470001</v>
      </c>
      <c r="D40" s="33">
        <v>3.6619534658500013</v>
      </c>
      <c r="E40" s="32">
        <f t="shared" si="0"/>
        <v>32.81436613068</v>
      </c>
      <c r="G40" s="33">
        <v>10.310975028680001</v>
      </c>
      <c r="H40" s="33">
        <v>15.26959090173</v>
      </c>
      <c r="I40" s="33">
        <v>5.9633916077599993</v>
      </c>
      <c r="J40" s="32">
        <f t="shared" si="1"/>
        <v>31.543957538170002</v>
      </c>
      <c r="L40" s="33">
        <v>3.9955374712099996</v>
      </c>
      <c r="M40" s="33">
        <v>5.8898195149399983</v>
      </c>
      <c r="N40" s="33">
        <v>1.8860931819099997</v>
      </c>
      <c r="O40" s="32">
        <f t="shared" si="2"/>
        <v>11.771450168059996</v>
      </c>
      <c r="Q40" s="33">
        <v>3.1341591299300005</v>
      </c>
      <c r="R40" s="33">
        <v>8.3841787302400022</v>
      </c>
      <c r="S40" s="33">
        <v>2.19267255854</v>
      </c>
      <c r="T40" s="32">
        <f t="shared" si="3"/>
        <v>13.711010418710003</v>
      </c>
      <c r="V40" s="33">
        <v>5.5623818293600022</v>
      </c>
      <c r="W40" s="33">
        <v>13.345017151479999</v>
      </c>
      <c r="X40" s="33">
        <v>2.36918409477</v>
      </c>
      <c r="Y40" s="32">
        <f t="shared" si="4"/>
        <v>21.276583075609999</v>
      </c>
    </row>
    <row r="41" spans="1:25" x14ac:dyDescent="0.45">
      <c r="A41">
        <v>2018</v>
      </c>
      <c r="B41" s="33">
        <v>18.00968857778</v>
      </c>
      <c r="C41" s="33">
        <v>8.4209387845499961</v>
      </c>
      <c r="D41" s="33">
        <v>4.0594730104500014</v>
      </c>
      <c r="E41" s="32">
        <f t="shared" si="0"/>
        <v>30.490100372779999</v>
      </c>
      <c r="G41" s="33">
        <v>11.801363937560001</v>
      </c>
      <c r="H41" s="33">
        <v>14.731298461899994</v>
      </c>
      <c r="I41" s="33">
        <v>5.5469408865699998</v>
      </c>
      <c r="J41" s="32">
        <f t="shared" si="1"/>
        <v>32.079603286029993</v>
      </c>
      <c r="L41" s="33">
        <v>5.9195158150900005</v>
      </c>
      <c r="M41" s="33">
        <v>6.3945305066299998</v>
      </c>
      <c r="N41" s="33">
        <v>1.6275458249500003</v>
      </c>
      <c r="O41" s="32">
        <f t="shared" si="2"/>
        <v>13.941592146670001</v>
      </c>
      <c r="Q41" s="33">
        <v>4.4880607349300004</v>
      </c>
      <c r="R41" s="33">
        <v>7.6786864463899995</v>
      </c>
      <c r="S41" s="33">
        <v>2.1216737284299998</v>
      </c>
      <c r="T41" s="32">
        <f t="shared" si="3"/>
        <v>14.28842090975</v>
      </c>
      <c r="V41" s="33">
        <v>7.4354320617999994</v>
      </c>
      <c r="W41" s="33">
        <v>12.389085553669998</v>
      </c>
      <c r="X41" s="33">
        <v>2.8867628303200008</v>
      </c>
      <c r="Y41" s="32">
        <f t="shared" si="4"/>
        <v>22.711280445789999</v>
      </c>
    </row>
    <row r="42" spans="1:25" x14ac:dyDescent="0.45">
      <c r="A42">
        <v>2019</v>
      </c>
      <c r="B42" s="33">
        <v>19.846185226019994</v>
      </c>
      <c r="C42" s="33">
        <v>10.763072034069999</v>
      </c>
      <c r="D42" s="33">
        <v>4.3781559127300005</v>
      </c>
      <c r="E42" s="32">
        <f t="shared" si="0"/>
        <v>34.987413172819991</v>
      </c>
      <c r="G42" s="33">
        <v>16.499659189759999</v>
      </c>
      <c r="H42" s="33">
        <v>14.273418950410003</v>
      </c>
      <c r="I42" s="33">
        <v>4.1220545559500001</v>
      </c>
      <c r="J42" s="32">
        <f t="shared" si="1"/>
        <v>34.895132696120001</v>
      </c>
      <c r="L42" s="33">
        <v>6.1260176526699999</v>
      </c>
      <c r="M42" s="33">
        <v>6.5609756994400001</v>
      </c>
      <c r="N42" s="33">
        <v>1.4193339255800002</v>
      </c>
      <c r="O42" s="32">
        <f t="shared" si="2"/>
        <v>14.106327277690001</v>
      </c>
      <c r="Q42" s="33">
        <v>5.5154280658800001</v>
      </c>
      <c r="R42" s="33">
        <v>6.5086707991000008</v>
      </c>
      <c r="S42" s="33">
        <v>1.5465192531600001</v>
      </c>
      <c r="T42" s="32">
        <f t="shared" si="3"/>
        <v>13.570618118140001</v>
      </c>
      <c r="V42" s="33">
        <v>10.116394193349999</v>
      </c>
      <c r="W42" s="33">
        <v>11.985923561079998</v>
      </c>
      <c r="X42" s="33">
        <v>4.1152425817099978</v>
      </c>
      <c r="Y42" s="32">
        <f t="shared" si="4"/>
        <v>26.217560336139996</v>
      </c>
    </row>
    <row r="43" spans="1:25" x14ac:dyDescent="0.45">
      <c r="A43">
        <v>2020</v>
      </c>
      <c r="B43" s="33">
        <v>23.001913423569999</v>
      </c>
      <c r="C43" s="33">
        <v>10.685727839970003</v>
      </c>
      <c r="D43" s="33">
        <v>4.607350029690001</v>
      </c>
      <c r="E43" s="32">
        <f t="shared" si="0"/>
        <v>38.294991293230005</v>
      </c>
      <c r="G43" s="33">
        <v>18.105865283149996</v>
      </c>
      <c r="H43" s="33">
        <v>14.321518543620002</v>
      </c>
      <c r="I43" s="33">
        <v>3.7405960084100003</v>
      </c>
      <c r="J43" s="32">
        <f t="shared" si="1"/>
        <v>36.167979835179999</v>
      </c>
      <c r="L43" s="33">
        <v>4.9850087885999983</v>
      </c>
      <c r="M43" s="33">
        <v>5.6269270485999998</v>
      </c>
      <c r="N43" s="33">
        <v>1.6255703025299997</v>
      </c>
      <c r="O43" s="32">
        <f t="shared" si="2"/>
        <v>12.237506139729996</v>
      </c>
      <c r="Q43" s="33">
        <v>6.1425176939500004</v>
      </c>
      <c r="R43" s="33">
        <v>5.1621569257199997</v>
      </c>
      <c r="S43" s="33">
        <v>1.4176468555600001</v>
      </c>
      <c r="T43" s="32">
        <f t="shared" si="3"/>
        <v>12.72232147523</v>
      </c>
      <c r="V43" s="33">
        <v>10.310739311649996</v>
      </c>
      <c r="W43" s="33">
        <v>14.24267047281</v>
      </c>
      <c r="X43" s="33">
        <v>3.8725185606399992</v>
      </c>
      <c r="Y43" s="32">
        <f t="shared" si="4"/>
        <v>28.425928345099994</v>
      </c>
    </row>
    <row r="44" spans="1:25" x14ac:dyDescent="0.45">
      <c r="A44">
        <v>2021</v>
      </c>
      <c r="B44" s="33">
        <v>23.220754013560004</v>
      </c>
      <c r="C44" s="33">
        <v>15.190949005779997</v>
      </c>
      <c r="D44" s="33">
        <v>5.5507784187400011</v>
      </c>
      <c r="E44" s="32">
        <f t="shared" si="0"/>
        <v>43.962481438080005</v>
      </c>
      <c r="G44" s="33">
        <v>18.200762458049997</v>
      </c>
      <c r="H44" s="33">
        <v>16.371420594130001</v>
      </c>
      <c r="I44" s="33">
        <v>3.5741801892499998</v>
      </c>
      <c r="J44" s="32">
        <f t="shared" si="1"/>
        <v>38.146363241429995</v>
      </c>
      <c r="L44" s="33">
        <v>4.7015743981900009</v>
      </c>
      <c r="M44" s="33">
        <v>6.220391385240001</v>
      </c>
      <c r="N44" s="33">
        <v>1.3274837237499997</v>
      </c>
      <c r="O44" s="32">
        <f t="shared" si="2"/>
        <v>12.249449507180001</v>
      </c>
      <c r="Q44" s="33">
        <v>6.1998776307000005</v>
      </c>
      <c r="R44" s="33">
        <v>6.7032743753000013</v>
      </c>
      <c r="S44" s="33">
        <v>1.6005463307700001</v>
      </c>
      <c r="T44" s="32">
        <f t="shared" si="3"/>
        <v>14.503698336770002</v>
      </c>
      <c r="V44" s="33">
        <v>9.5984801742299961</v>
      </c>
      <c r="W44" s="33">
        <v>15.923466143140002</v>
      </c>
      <c r="X44" s="33">
        <v>3.5472932554199992</v>
      </c>
      <c r="Y44" s="32">
        <f t="shared" si="4"/>
        <v>29.069239572789996</v>
      </c>
    </row>
    <row r="45" spans="1:25" x14ac:dyDescent="0.45">
      <c r="A45">
        <v>2022</v>
      </c>
      <c r="B45" s="33">
        <v>27.831361830459983</v>
      </c>
      <c r="C45" s="33">
        <v>16.814204624309994</v>
      </c>
      <c r="D45" s="33">
        <v>4.9873755943600004</v>
      </c>
      <c r="E45" s="32">
        <f t="shared" si="0"/>
        <v>49.63294204912998</v>
      </c>
      <c r="G45" s="33">
        <v>17.085055208059998</v>
      </c>
      <c r="H45" s="33">
        <v>22.244042881359992</v>
      </c>
      <c r="I45" s="33">
        <v>3.7739794263699995</v>
      </c>
      <c r="J45" s="32">
        <f t="shared" si="1"/>
        <v>43.103077515789984</v>
      </c>
      <c r="L45" s="33">
        <v>5.1168169042600011</v>
      </c>
      <c r="M45" s="33">
        <v>7.7901458099000003</v>
      </c>
      <c r="N45" s="33">
        <v>1.1689743788000002</v>
      </c>
      <c r="O45" s="32">
        <f t="shared" si="2"/>
        <v>14.075937092960002</v>
      </c>
      <c r="Q45" s="33">
        <v>7.5240561260900005</v>
      </c>
      <c r="R45" s="33">
        <v>7.9436602024000011</v>
      </c>
      <c r="S45" s="33">
        <v>1.6218411309899998</v>
      </c>
      <c r="T45" s="32">
        <f t="shared" si="3"/>
        <v>17.089557459480002</v>
      </c>
      <c r="V45" s="33">
        <v>10.847320212210001</v>
      </c>
      <c r="W45" s="33">
        <v>18.275458367320002</v>
      </c>
      <c r="X45" s="33">
        <v>3.4082625462800005</v>
      </c>
      <c r="Y45" s="32">
        <f t="shared" si="4"/>
        <v>32.531041125810006</v>
      </c>
    </row>
    <row r="46" spans="1:25" ht="14.1" x14ac:dyDescent="0.5">
      <c r="A46" s="10">
        <v>2023</v>
      </c>
      <c r="B46" s="31">
        <v>21.078503741530007</v>
      </c>
      <c r="C46" s="31">
        <v>8.9985078130699989</v>
      </c>
      <c r="D46" s="31">
        <v>5.7234897338700019</v>
      </c>
      <c r="E46" s="30">
        <f t="shared" si="0"/>
        <v>35.800501288470009</v>
      </c>
      <c r="G46" s="31">
        <v>12.53501487784</v>
      </c>
      <c r="H46" s="31">
        <v>25.564211726199993</v>
      </c>
      <c r="I46" s="31">
        <v>3.3717529400399999</v>
      </c>
      <c r="J46" s="30">
        <f t="shared" si="1"/>
        <v>41.470979544079988</v>
      </c>
      <c r="L46" s="31">
        <v>4.4126078524599999</v>
      </c>
      <c r="M46" s="31">
        <v>7.1357579055800002</v>
      </c>
      <c r="N46" s="31">
        <v>1.2803694613699999</v>
      </c>
      <c r="O46" s="30">
        <f t="shared" si="2"/>
        <v>12.82873521941</v>
      </c>
      <c r="Q46" s="31">
        <v>7.5514514199700011</v>
      </c>
      <c r="R46" s="31">
        <v>6.4020232753500013</v>
      </c>
      <c r="S46" s="31">
        <v>1.6038737156600003</v>
      </c>
      <c r="T46" s="30">
        <f t="shared" si="3"/>
        <v>15.557348410980003</v>
      </c>
      <c r="V46" s="31">
        <v>9.5202305765799977</v>
      </c>
      <c r="W46" s="31">
        <v>18.098891613150002</v>
      </c>
      <c r="X46" s="31">
        <v>2.7249350168399999</v>
      </c>
      <c r="Y46" s="30">
        <f t="shared" si="4"/>
        <v>30.34405720657</v>
      </c>
    </row>
    <row r="47" spans="1:25" x14ac:dyDescent="0.45">
      <c r="A47" s="16">
        <v>2024</v>
      </c>
      <c r="B47" s="29">
        <v>14.531795277280001</v>
      </c>
      <c r="C47" s="29">
        <v>6.1111626824900016</v>
      </c>
      <c r="D47" s="29">
        <v>3.5351141435</v>
      </c>
      <c r="E47" s="29">
        <f>+SUM(B47:D47)</f>
        <v>24.178072103270001</v>
      </c>
      <c r="G47" s="29">
        <v>8.0876353647799988</v>
      </c>
      <c r="H47" s="29">
        <v>17.067561055060004</v>
      </c>
      <c r="I47" s="29">
        <v>2.6421867522000002</v>
      </c>
      <c r="J47" s="29">
        <f>+SUM(G47:I47)</f>
        <v>27.797383172040004</v>
      </c>
      <c r="L47" s="29">
        <v>3.5861273452200004</v>
      </c>
      <c r="M47" s="29">
        <v>5.14549706716</v>
      </c>
      <c r="N47" s="29">
        <v>1.4322725214999998</v>
      </c>
      <c r="O47" s="29">
        <f>+SUM(L47:N47)</f>
        <v>10.16389693388</v>
      </c>
      <c r="Q47" s="29">
        <v>4.8808693137400008</v>
      </c>
      <c r="R47" s="29">
        <v>6.7701748010600005</v>
      </c>
      <c r="S47" s="29">
        <v>0.98150846674000003</v>
      </c>
      <c r="T47" s="29">
        <f>+SUM(Q47:S47)</f>
        <v>12.632552581540001</v>
      </c>
      <c r="V47" s="29">
        <v>5.4141001845599988</v>
      </c>
      <c r="W47" s="29">
        <v>14.98252553285</v>
      </c>
      <c r="X47" s="29">
        <v>2.1344349401699998</v>
      </c>
      <c r="Y47" s="29">
        <f>+SUM(V47:X47)</f>
        <v>22.531060657579996</v>
      </c>
    </row>
    <row r="48" spans="1:25" x14ac:dyDescent="0.45">
      <c r="A48" s="16">
        <v>2025</v>
      </c>
      <c r="B48" s="29">
        <v>15.856124116560007</v>
      </c>
      <c r="C48" s="29">
        <v>6.8863026653899979</v>
      </c>
      <c r="D48" s="29">
        <v>2.8458151099899998</v>
      </c>
      <c r="E48" s="29">
        <f t="shared" si="0"/>
        <v>25.588241891940005</v>
      </c>
      <c r="G48" s="29">
        <v>8.4081838903200019</v>
      </c>
      <c r="H48" s="29">
        <v>14.537235435720001</v>
      </c>
      <c r="I48" s="29">
        <v>2.4563490057499999</v>
      </c>
      <c r="J48" s="29">
        <f t="shared" si="1"/>
        <v>25.401768331790002</v>
      </c>
      <c r="L48" s="29">
        <v>3.4475445181800004</v>
      </c>
      <c r="M48" s="29">
        <v>5.5727462009400002</v>
      </c>
      <c r="N48" s="29">
        <v>1.4061229854799997</v>
      </c>
      <c r="O48" s="29">
        <f t="shared" si="2"/>
        <v>10.4264137046</v>
      </c>
      <c r="Q48" s="29">
        <v>4.7047331548600004</v>
      </c>
      <c r="R48" s="29">
        <v>5.9280194800199997</v>
      </c>
      <c r="S48" s="29">
        <v>0.83120519661999992</v>
      </c>
      <c r="T48" s="29">
        <f t="shared" si="3"/>
        <v>11.463957831499998</v>
      </c>
      <c r="V48" s="29">
        <v>6.3661991447099968</v>
      </c>
      <c r="W48" s="29">
        <v>13.865119199799997</v>
      </c>
      <c r="X48" s="29">
        <v>1.9421054011699996</v>
      </c>
      <c r="Y48" s="29">
        <f t="shared" si="4"/>
        <v>22.173423745679994</v>
      </c>
    </row>
    <row r="49" spans="1:25" x14ac:dyDescent="0.45">
      <c r="A49" s="16">
        <v>2026</v>
      </c>
      <c r="B49" s="29">
        <v>17.925594675310009</v>
      </c>
      <c r="C49" s="29">
        <v>8.7206699698800012</v>
      </c>
      <c r="D49" s="29">
        <v>3.190183607999999</v>
      </c>
      <c r="E49" s="29">
        <f t="shared" si="0"/>
        <v>29.836448253190007</v>
      </c>
      <c r="G49" s="29">
        <v>11.077594966739998</v>
      </c>
      <c r="H49" s="29">
        <v>16.373883291229994</v>
      </c>
      <c r="I49" s="29">
        <v>3.0166145384300003</v>
      </c>
      <c r="J49" s="29">
        <f t="shared" si="1"/>
        <v>30.468092796399993</v>
      </c>
      <c r="L49" s="29">
        <v>3.9636924259299993</v>
      </c>
      <c r="M49" s="29">
        <v>5.9976663660300007</v>
      </c>
      <c r="N49" s="29">
        <v>1.4769700135399999</v>
      </c>
      <c r="O49" s="29">
        <f t="shared" si="2"/>
        <v>11.438328805499999</v>
      </c>
      <c r="Q49" s="29">
        <v>4.8741699929299998</v>
      </c>
      <c r="R49" s="29">
        <v>6.2579737196999989</v>
      </c>
      <c r="S49" s="29">
        <v>1.2203752935799999</v>
      </c>
      <c r="T49" s="29">
        <f t="shared" si="3"/>
        <v>12.352519006209999</v>
      </c>
      <c r="V49" s="29">
        <v>7.0418969002100003</v>
      </c>
      <c r="W49" s="29">
        <v>14.184208148750001</v>
      </c>
      <c r="X49" s="29">
        <v>2.2927433029299995</v>
      </c>
      <c r="Y49" s="29">
        <f t="shared" si="4"/>
        <v>23.51884835189</v>
      </c>
    </row>
    <row r="52" spans="1:25" ht="17.7" x14ac:dyDescent="0.6">
      <c r="B52" s="42" t="s">
        <v>49</v>
      </c>
      <c r="C52" s="42"/>
      <c r="D52" s="42"/>
      <c r="E52" s="42"/>
      <c r="G52" s="42" t="s">
        <v>50</v>
      </c>
      <c r="H52" s="42"/>
      <c r="I52" s="42"/>
      <c r="J52" s="42"/>
      <c r="L52" s="42" t="s">
        <v>51</v>
      </c>
      <c r="M52" s="42"/>
      <c r="N52" s="42"/>
      <c r="O52" s="42"/>
      <c r="Q52" s="42" t="s">
        <v>52</v>
      </c>
      <c r="R52" s="42"/>
      <c r="S52" s="42"/>
      <c r="T52" s="42"/>
      <c r="V52" s="42" t="s">
        <v>53</v>
      </c>
      <c r="W52" s="42"/>
      <c r="X52" s="42"/>
      <c r="Y52" s="42"/>
    </row>
    <row r="53" spans="1:25" ht="10.5" customHeight="1" x14ac:dyDescent="0.55000000000000004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ht="14.1" x14ac:dyDescent="0.5">
      <c r="B54" s="26" t="s">
        <v>8</v>
      </c>
      <c r="C54" s="26" t="s">
        <v>9</v>
      </c>
      <c r="D54" s="26" t="s">
        <v>10</v>
      </c>
      <c r="E54" s="26" t="s">
        <v>27</v>
      </c>
      <c r="G54" s="26" t="s">
        <v>8</v>
      </c>
      <c r="H54" s="26" t="s">
        <v>9</v>
      </c>
      <c r="I54" s="26" t="s">
        <v>10</v>
      </c>
      <c r="J54" s="26" t="s">
        <v>27</v>
      </c>
      <c r="L54" s="26" t="s">
        <v>8</v>
      </c>
      <c r="M54" s="26" t="s">
        <v>9</v>
      </c>
      <c r="N54" s="26" t="s">
        <v>10</v>
      </c>
      <c r="O54" s="26" t="s">
        <v>27</v>
      </c>
      <c r="Q54" s="26" t="s">
        <v>8</v>
      </c>
      <c r="R54" s="26" t="s">
        <v>9</v>
      </c>
      <c r="S54" s="26" t="s">
        <v>10</v>
      </c>
      <c r="T54" s="26" t="s">
        <v>27</v>
      </c>
      <c r="V54" s="26" t="s">
        <v>8</v>
      </c>
      <c r="W54" s="26" t="s">
        <v>9</v>
      </c>
      <c r="X54" s="26" t="s">
        <v>10</v>
      </c>
      <c r="Y54" s="26" t="s">
        <v>27</v>
      </c>
    </row>
    <row r="55" spans="1:25" x14ac:dyDescent="0.45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45">
      <c r="A56">
        <v>2009</v>
      </c>
      <c r="B56" s="6">
        <f t="shared" ref="B56:E73" si="5">+B32/B31-1</f>
        <v>-0.55083223184765528</v>
      </c>
      <c r="C56" s="6">
        <f t="shared" si="5"/>
        <v>9.5149611817614499E-2</v>
      </c>
      <c r="D56" s="6">
        <f t="shared" si="5"/>
        <v>-2.9681983334487461E-2</v>
      </c>
      <c r="E56" s="6">
        <f t="shared" si="5"/>
        <v>-0.17337991125205343</v>
      </c>
      <c r="G56" s="6">
        <f t="shared" ref="G56:J73" si="6">+G32/G31-1</f>
        <v>-0.27385495829753193</v>
      </c>
      <c r="H56" s="6">
        <f t="shared" si="6"/>
        <v>-9.6222964859132953E-2</v>
      </c>
      <c r="I56" s="6">
        <f t="shared" si="6"/>
        <v>0.1744579121665506</v>
      </c>
      <c r="J56" s="6">
        <f t="shared" si="6"/>
        <v>-0.11009772841635879</v>
      </c>
      <c r="L56" s="6">
        <f t="shared" ref="L56:O73" si="7">+L32/L31-1</f>
        <v>-0.32717173564748836</v>
      </c>
      <c r="M56" s="6">
        <f t="shared" si="7"/>
        <v>-0.12358790575529632</v>
      </c>
      <c r="N56" s="6">
        <f t="shared" si="7"/>
        <v>-0.1628909958555862</v>
      </c>
      <c r="O56" s="6">
        <f t="shared" si="7"/>
        <v>-0.15650883556300776</v>
      </c>
      <c r="Q56" s="6">
        <f t="shared" ref="Q56:T73" si="8">+Q32/Q31-1</f>
        <v>-0.50740374426672863</v>
      </c>
      <c r="R56" s="6">
        <f t="shared" si="8"/>
        <v>-0.16770702800461756</v>
      </c>
      <c r="S56" s="6">
        <f t="shared" si="8"/>
        <v>9.2474715031544585E-2</v>
      </c>
      <c r="T56" s="6">
        <f t="shared" si="8"/>
        <v>-0.22936316262490286</v>
      </c>
      <c r="V56" s="6">
        <f t="shared" ref="V56:Y73" si="9">+V32/V31-1</f>
        <v>-0.27235436914940414</v>
      </c>
      <c r="W56" s="6">
        <f t="shared" si="9"/>
        <v>-0.129425803720572</v>
      </c>
      <c r="X56" s="6">
        <f t="shared" si="9"/>
        <v>-6.5032825806925487E-2</v>
      </c>
      <c r="Y56" s="6">
        <f t="shared" si="9"/>
        <v>-0.148187935614157</v>
      </c>
    </row>
    <row r="57" spans="1:25" x14ac:dyDescent="0.45">
      <c r="A57">
        <v>2010</v>
      </c>
      <c r="B57" s="6">
        <f t="shared" si="5"/>
        <v>-0.36117126950156042</v>
      </c>
      <c r="C57" s="6">
        <f t="shared" si="5"/>
        <v>-0.32414064117353236</v>
      </c>
      <c r="D57" s="6">
        <f t="shared" si="5"/>
        <v>0.2127383136950487</v>
      </c>
      <c r="E57" s="6">
        <f t="shared" si="5"/>
        <v>-0.27167580504200661</v>
      </c>
      <c r="G57" s="6">
        <f t="shared" si="6"/>
        <v>-0.27963082537581863</v>
      </c>
      <c r="H57" s="6">
        <f t="shared" si="6"/>
        <v>-0.32941406725228162</v>
      </c>
      <c r="I57" s="6">
        <f t="shared" si="6"/>
        <v>0.32441171743309205</v>
      </c>
      <c r="J57" s="6">
        <f t="shared" si="6"/>
        <v>-0.25819024193009921</v>
      </c>
      <c r="L57" s="6">
        <f t="shared" si="7"/>
        <v>-0.36956612489421936</v>
      </c>
      <c r="M57" s="6">
        <f t="shared" si="7"/>
        <v>-0.39410958638734817</v>
      </c>
      <c r="N57" s="6">
        <f t="shared" si="7"/>
        <v>-0.10091077221428457</v>
      </c>
      <c r="O57" s="6">
        <f t="shared" si="7"/>
        <v>-0.36582219436028962</v>
      </c>
      <c r="Q57" s="6">
        <f t="shared" si="8"/>
        <v>-0.41813618597374602</v>
      </c>
      <c r="R57" s="6">
        <f t="shared" si="8"/>
        <v>-0.43033458607160424</v>
      </c>
      <c r="S57" s="6">
        <f t="shared" si="8"/>
        <v>1.0091445802508092E-2</v>
      </c>
      <c r="T57" s="6">
        <f t="shared" si="8"/>
        <v>-0.38014027000534534</v>
      </c>
      <c r="V57" s="6">
        <f t="shared" si="9"/>
        <v>-0.26436896536203025</v>
      </c>
      <c r="W57" s="6">
        <f t="shared" si="9"/>
        <v>-0.3456810666239839</v>
      </c>
      <c r="X57" s="6">
        <f t="shared" si="9"/>
        <v>0.16251870653526135</v>
      </c>
      <c r="Y57" s="6">
        <f t="shared" si="9"/>
        <v>-0.29021472582304819</v>
      </c>
    </row>
    <row r="58" spans="1:25" x14ac:dyDescent="0.45">
      <c r="A58">
        <v>2011</v>
      </c>
      <c r="B58" s="6">
        <f t="shared" si="5"/>
        <v>1.2479822964106551</v>
      </c>
      <c r="C58" s="6">
        <f t="shared" si="5"/>
        <v>-0.21684044652110468</v>
      </c>
      <c r="D58" s="6">
        <f t="shared" si="5"/>
        <v>0.47776609907597778</v>
      </c>
      <c r="E58" s="6">
        <f t="shared" si="5"/>
        <v>0.19067233746307077</v>
      </c>
      <c r="G58" s="6">
        <f t="shared" si="6"/>
        <v>0.39530908512503471</v>
      </c>
      <c r="H58" s="6">
        <f t="shared" si="6"/>
        <v>-8.2577121978797074E-2</v>
      </c>
      <c r="I58" s="6">
        <f t="shared" si="6"/>
        <v>-7.1937013094621749E-3</v>
      </c>
      <c r="J58" s="6">
        <f t="shared" si="6"/>
        <v>2.5327795898733019E-3</v>
      </c>
      <c r="L58" s="6">
        <f t="shared" si="7"/>
        <v>0.56078371068386668</v>
      </c>
      <c r="M58" s="6">
        <f t="shared" si="7"/>
        <v>2.3867734555151898E-2</v>
      </c>
      <c r="N58" s="6">
        <f t="shared" si="7"/>
        <v>0.42090119893654721</v>
      </c>
      <c r="O58" s="6">
        <f t="shared" si="7"/>
        <v>0.13438865939159106</v>
      </c>
      <c r="Q58" s="6">
        <f t="shared" si="8"/>
        <v>0.46168977011245049</v>
      </c>
      <c r="R58" s="6">
        <f t="shared" si="8"/>
        <v>-0.18257680151382794</v>
      </c>
      <c r="S58" s="6">
        <f t="shared" si="8"/>
        <v>0.2665567943672611</v>
      </c>
      <c r="T58" s="6">
        <f t="shared" si="8"/>
        <v>-9.2073567374166831E-3</v>
      </c>
      <c r="V58" s="6">
        <f t="shared" si="9"/>
        <v>0.1634688618980833</v>
      </c>
      <c r="W58" s="6">
        <f t="shared" si="9"/>
        <v>-0.11216920817483467</v>
      </c>
      <c r="X58" s="6">
        <f t="shared" si="9"/>
        <v>0.12532208973958947</v>
      </c>
      <c r="Y58" s="6">
        <f t="shared" si="9"/>
        <v>-3.7894795881087018E-2</v>
      </c>
    </row>
    <row r="59" spans="1:25" x14ac:dyDescent="0.45">
      <c r="A59">
        <v>2012</v>
      </c>
      <c r="B59" s="6">
        <f t="shared" si="5"/>
        <v>0.13996978325722265</v>
      </c>
      <c r="C59" s="6">
        <f t="shared" si="5"/>
        <v>0.12034708273706252</v>
      </c>
      <c r="D59" s="6">
        <f t="shared" si="5"/>
        <v>2.0937186873141611E-2</v>
      </c>
      <c r="E59" s="6">
        <f t="shared" si="5"/>
        <v>0.10422574312503796</v>
      </c>
      <c r="G59" s="6">
        <f t="shared" si="6"/>
        <v>0.24660995255389162</v>
      </c>
      <c r="H59" s="6">
        <f t="shared" si="6"/>
        <v>-3.9345818838210089E-3</v>
      </c>
      <c r="I59" s="6">
        <f t="shared" si="6"/>
        <v>-6.0168354351839648E-2</v>
      </c>
      <c r="J59" s="6">
        <f t="shared" si="6"/>
        <v>3.8975622635936125E-2</v>
      </c>
      <c r="L59" s="6">
        <f t="shared" si="7"/>
        <v>0.6634650169053522</v>
      </c>
      <c r="M59" s="6">
        <f t="shared" si="7"/>
        <v>2.2895279229420584E-2</v>
      </c>
      <c r="N59" s="6">
        <f t="shared" si="7"/>
        <v>0.20279718797631618</v>
      </c>
      <c r="O59" s="6">
        <f t="shared" si="7"/>
        <v>0.15183925076700455</v>
      </c>
      <c r="Q59" s="6">
        <f t="shared" si="8"/>
        <v>-5.0528290334107773E-2</v>
      </c>
      <c r="R59" s="6">
        <f t="shared" si="8"/>
        <v>5.8698216971126982E-3</v>
      </c>
      <c r="S59" s="6">
        <f t="shared" si="8"/>
        <v>0.3521987842267027</v>
      </c>
      <c r="T59" s="6">
        <f t="shared" si="8"/>
        <v>7.2994562445796829E-2</v>
      </c>
      <c r="V59" s="6">
        <f t="shared" si="9"/>
        <v>7.9277019003501481E-2</v>
      </c>
      <c r="W59" s="6">
        <f t="shared" si="9"/>
        <v>4.4637372523073093E-3</v>
      </c>
      <c r="X59" s="6">
        <f t="shared" si="9"/>
        <v>0.1507457723417629</v>
      </c>
      <c r="Y59" s="6">
        <f t="shared" si="9"/>
        <v>4.2017137172817076E-2</v>
      </c>
    </row>
    <row r="60" spans="1:25" x14ac:dyDescent="0.45">
      <c r="A60">
        <v>2013</v>
      </c>
      <c r="B60" s="6">
        <f t="shared" si="5"/>
        <v>-0.20158106630224393</v>
      </c>
      <c r="C60" s="6">
        <f t="shared" si="5"/>
        <v>-5.3280691022403959E-2</v>
      </c>
      <c r="D60" s="6">
        <f t="shared" si="5"/>
        <v>0.24169087847294013</v>
      </c>
      <c r="E60" s="6">
        <f t="shared" si="5"/>
        <v>-4.4528754090883194E-2</v>
      </c>
      <c r="G60" s="6">
        <f t="shared" si="6"/>
        <v>-0.30830152546615763</v>
      </c>
      <c r="H60" s="6">
        <f t="shared" si="6"/>
        <v>-5.816907242212066E-2</v>
      </c>
      <c r="I60" s="6">
        <f t="shared" si="6"/>
        <v>5.7046502196647308E-2</v>
      </c>
      <c r="J60" s="6">
        <f t="shared" si="6"/>
        <v>-0.10324094588921851</v>
      </c>
      <c r="L60" s="6">
        <f t="shared" si="7"/>
        <v>-9.1896720840255464E-2</v>
      </c>
      <c r="M60" s="6">
        <f t="shared" si="7"/>
        <v>-7.995623592642731E-2</v>
      </c>
      <c r="N60" s="6">
        <f t="shared" si="7"/>
        <v>0.2702767121460643</v>
      </c>
      <c r="O60" s="6">
        <f t="shared" si="7"/>
        <v>-2.6302336620571243E-2</v>
      </c>
      <c r="Q60" s="6">
        <f t="shared" si="8"/>
        <v>-0.23187234317157179</v>
      </c>
      <c r="R60" s="6">
        <f t="shared" si="8"/>
        <v>-5.0279469008909339E-2</v>
      </c>
      <c r="S60" s="6">
        <f t="shared" si="8"/>
        <v>-0.11319487221490987</v>
      </c>
      <c r="T60" s="6">
        <f t="shared" si="8"/>
        <v>-0.10264668928535425</v>
      </c>
      <c r="V60" s="6">
        <f t="shared" si="9"/>
        <v>-0.12707921615440765</v>
      </c>
      <c r="W60" s="6">
        <f t="shared" si="9"/>
        <v>1.759462198964945E-2</v>
      </c>
      <c r="X60" s="6">
        <f t="shared" si="9"/>
        <v>1.83477714399638E-2</v>
      </c>
      <c r="Y60" s="6">
        <f t="shared" si="9"/>
        <v>-9.0140936392847371E-3</v>
      </c>
    </row>
    <row r="61" spans="1:25" x14ac:dyDescent="0.45">
      <c r="A61">
        <v>2014</v>
      </c>
      <c r="B61" s="6">
        <f t="shared" si="5"/>
        <v>-1.4464643627787654E-2</v>
      </c>
      <c r="C61" s="6">
        <f t="shared" si="5"/>
        <v>-8.2162596035545987E-2</v>
      </c>
      <c r="D61" s="6">
        <f t="shared" si="5"/>
        <v>0.22152048415485104</v>
      </c>
      <c r="E61" s="6">
        <f t="shared" si="5"/>
        <v>2.3622320732424207E-2</v>
      </c>
      <c r="G61" s="6">
        <f t="shared" si="6"/>
        <v>-0.17586993369706982</v>
      </c>
      <c r="H61" s="6">
        <f t="shared" si="6"/>
        <v>-3.2220409303681197E-2</v>
      </c>
      <c r="I61" s="6">
        <f t="shared" si="6"/>
        <v>0.13751641462372599</v>
      </c>
      <c r="J61" s="6">
        <f t="shared" si="6"/>
        <v>-2.9037430227941474E-2</v>
      </c>
      <c r="L61" s="6">
        <f t="shared" si="7"/>
        <v>-0.30922135966474729</v>
      </c>
      <c r="M61" s="6">
        <f t="shared" si="7"/>
        <v>-1.9124095948554798E-2</v>
      </c>
      <c r="N61" s="6">
        <f t="shared" si="7"/>
        <v>-1.1638896228540196E-2</v>
      </c>
      <c r="O61" s="6">
        <f t="shared" si="7"/>
        <v>-7.9288245352071907E-2</v>
      </c>
      <c r="Q61" s="6">
        <f t="shared" si="8"/>
        <v>-1.5036446985594698E-2</v>
      </c>
      <c r="R61" s="6">
        <f t="shared" si="8"/>
        <v>0.25351674072677843</v>
      </c>
      <c r="S61" s="6">
        <f t="shared" si="8"/>
        <v>-0.22023408157597146</v>
      </c>
      <c r="T61" s="6">
        <f t="shared" si="8"/>
        <v>7.532973129196785E-2</v>
      </c>
      <c r="V61" s="6">
        <f t="shared" si="9"/>
        <v>-0.16799672806647681</v>
      </c>
      <c r="W61" s="6">
        <f t="shared" si="9"/>
        <v>-2.6431855401138904E-2</v>
      </c>
      <c r="X61" s="6">
        <f t="shared" si="9"/>
        <v>0.14953275096965224</v>
      </c>
      <c r="Y61" s="6">
        <f t="shared" si="9"/>
        <v>-1.6449812826282884E-2</v>
      </c>
    </row>
    <row r="62" spans="1:25" x14ac:dyDescent="0.45">
      <c r="A62">
        <v>2015</v>
      </c>
      <c r="B62" s="6">
        <f t="shared" si="5"/>
        <v>0.62920616026255738</v>
      </c>
      <c r="C62" s="6">
        <f t="shared" si="5"/>
        <v>0.28586131179780683</v>
      </c>
      <c r="D62" s="6">
        <f t="shared" si="5"/>
        <v>-0.32839137627126336</v>
      </c>
      <c r="E62" s="6">
        <f t="shared" si="5"/>
        <v>0.18281693743052552</v>
      </c>
      <c r="G62" s="6">
        <f t="shared" si="6"/>
        <v>0.5932923252765947</v>
      </c>
      <c r="H62" s="6">
        <f t="shared" si="6"/>
        <v>-8.7174738675642627E-2</v>
      </c>
      <c r="I62" s="6">
        <f t="shared" si="6"/>
        <v>0.1316039590061695</v>
      </c>
      <c r="J62" s="6">
        <f t="shared" si="6"/>
        <v>7.1896313292285408E-2</v>
      </c>
      <c r="L62" s="6">
        <f t="shared" si="7"/>
        <v>0.32959942045318202</v>
      </c>
      <c r="M62" s="6">
        <f t="shared" si="7"/>
        <v>-0.10671283563085088</v>
      </c>
      <c r="N62" s="6">
        <f t="shared" si="7"/>
        <v>-0.25697905536427279</v>
      </c>
      <c r="O62" s="6">
        <f t="shared" si="7"/>
        <v>-7.0924273080818501E-2</v>
      </c>
      <c r="Q62" s="6">
        <f t="shared" si="8"/>
        <v>0.22018121672928559</v>
      </c>
      <c r="R62" s="6">
        <f t="shared" si="8"/>
        <v>-0.12136144134484084</v>
      </c>
      <c r="S62" s="6">
        <f t="shared" si="8"/>
        <v>0.12192485937573605</v>
      </c>
      <c r="T62" s="6">
        <f t="shared" si="8"/>
        <v>-2.064750936355042E-2</v>
      </c>
      <c r="V62" s="6">
        <f t="shared" si="9"/>
        <v>-6.9730186046519149E-2</v>
      </c>
      <c r="W62" s="6">
        <f t="shared" si="9"/>
        <v>0.10468774356209432</v>
      </c>
      <c r="X62" s="6">
        <f t="shared" si="9"/>
        <v>-0.13697335627445795</v>
      </c>
      <c r="Y62" s="6">
        <f t="shared" si="9"/>
        <v>2.7634820497761448E-2</v>
      </c>
    </row>
    <row r="63" spans="1:25" x14ac:dyDescent="0.45">
      <c r="A63">
        <v>2016</v>
      </c>
      <c r="B63" s="6">
        <f t="shared" si="5"/>
        <v>0.61733043031825297</v>
      </c>
      <c r="C63" s="6">
        <f t="shared" si="5"/>
        <v>6.7465856873969665E-2</v>
      </c>
      <c r="D63" s="6">
        <f t="shared" si="5"/>
        <v>-0.19031822657523967</v>
      </c>
      <c r="E63" s="6">
        <f t="shared" si="5"/>
        <v>0.24343705566908147</v>
      </c>
      <c r="G63" s="6">
        <f t="shared" si="6"/>
        <v>0.33047151381752471</v>
      </c>
      <c r="H63" s="6">
        <f t="shared" si="6"/>
        <v>-4.2414012710036086E-2</v>
      </c>
      <c r="I63" s="6">
        <f t="shared" si="6"/>
        <v>8.5403026809052429E-2</v>
      </c>
      <c r="J63" s="6">
        <f t="shared" si="6"/>
        <v>7.7875263551000051E-2</v>
      </c>
      <c r="L63" s="6">
        <f t="shared" si="7"/>
        <v>0.30541804422640806</v>
      </c>
      <c r="M63" s="6">
        <f t="shared" si="7"/>
        <v>4.5157478926065364E-2</v>
      </c>
      <c r="N63" s="6">
        <f t="shared" si="7"/>
        <v>0.10657075008107375</v>
      </c>
      <c r="O63" s="6">
        <f t="shared" si="7"/>
        <v>0.11569844539234486</v>
      </c>
      <c r="Q63" s="6">
        <f t="shared" si="8"/>
        <v>0.44208496214264792</v>
      </c>
      <c r="R63" s="6">
        <f t="shared" si="8"/>
        <v>4.9247045429116065E-2</v>
      </c>
      <c r="S63" s="6">
        <f t="shared" si="8"/>
        <v>-8.0390958867958884E-2</v>
      </c>
      <c r="T63" s="6">
        <f t="shared" si="8"/>
        <v>9.0972110490043834E-2</v>
      </c>
      <c r="V63" s="6">
        <f t="shared" si="9"/>
        <v>0.33791375424416059</v>
      </c>
      <c r="W63" s="6">
        <f t="shared" si="9"/>
        <v>3.1342335822413192E-2</v>
      </c>
      <c r="X63" s="6">
        <f t="shared" si="9"/>
        <v>-0.30442458410363793</v>
      </c>
      <c r="Y63" s="6">
        <f t="shared" si="9"/>
        <v>7.699547264710338E-3</v>
      </c>
    </row>
    <row r="64" spans="1:25" x14ac:dyDescent="0.45">
      <c r="A64">
        <v>2017</v>
      </c>
      <c r="B64" s="6">
        <f t="shared" si="5"/>
        <v>0.31129462323927259</v>
      </c>
      <c r="C64" s="6">
        <f t="shared" si="5"/>
        <v>-8.9218199529353948E-3</v>
      </c>
      <c r="D64" s="6">
        <f t="shared" si="5"/>
        <v>5.8001075766513033E-2</v>
      </c>
      <c r="E64" s="6">
        <f t="shared" si="5"/>
        <v>0.16962095142906874</v>
      </c>
      <c r="G64" s="6">
        <f t="shared" si="6"/>
        <v>0.24043030955965539</v>
      </c>
      <c r="H64" s="6">
        <f t="shared" si="6"/>
        <v>0.18284156882502733</v>
      </c>
      <c r="I64" s="6">
        <f t="shared" si="6"/>
        <v>-4.8604275525212293E-2</v>
      </c>
      <c r="J64" s="6">
        <f t="shared" si="6"/>
        <v>0.14748246642983154</v>
      </c>
      <c r="L64" s="6">
        <f t="shared" si="7"/>
        <v>0.28996113060251427</v>
      </c>
      <c r="M64" s="6">
        <f t="shared" si="7"/>
        <v>-8.2073392911533927E-2</v>
      </c>
      <c r="N64" s="6">
        <f t="shared" si="7"/>
        <v>-8.9578402106807564E-2</v>
      </c>
      <c r="O64" s="6">
        <f t="shared" si="7"/>
        <v>1.6048701040078939E-2</v>
      </c>
      <c r="Q64" s="6">
        <f t="shared" si="8"/>
        <v>0.43303088034224535</v>
      </c>
      <c r="R64" s="6">
        <f t="shared" si="8"/>
        <v>0.67550529731746911</v>
      </c>
      <c r="S64" s="6">
        <f t="shared" si="8"/>
        <v>0.22511750419896548</v>
      </c>
      <c r="T64" s="6">
        <f t="shared" si="8"/>
        <v>0.52669924420945335</v>
      </c>
      <c r="V64" s="6">
        <f t="shared" si="9"/>
        <v>0.66036841822072723</v>
      </c>
      <c r="W64" s="6">
        <f t="shared" si="9"/>
        <v>-6.7440406226045191E-2</v>
      </c>
      <c r="X64" s="6">
        <f t="shared" si="9"/>
        <v>-7.9465659105105169E-2</v>
      </c>
      <c r="Y64" s="6">
        <f t="shared" si="9"/>
        <v>5.1532011542174461E-2</v>
      </c>
    </row>
    <row r="65" spans="1:25" x14ac:dyDescent="0.45">
      <c r="A65">
        <v>2018</v>
      </c>
      <c r="B65" s="6">
        <f t="shared" si="5"/>
        <v>-7.9443636830468622E-2</v>
      </c>
      <c r="C65" s="6">
        <f t="shared" si="5"/>
        <v>-0.12176640004246053</v>
      </c>
      <c r="D65" s="6">
        <f t="shared" si="5"/>
        <v>0.10855395851070138</v>
      </c>
      <c r="E65" s="6">
        <f t="shared" si="5"/>
        <v>-7.0830737630092844E-2</v>
      </c>
      <c r="G65" s="6">
        <f t="shared" si="6"/>
        <v>0.14454393544106936</v>
      </c>
      <c r="H65" s="6">
        <f t="shared" si="6"/>
        <v>-3.5252577707829635E-2</v>
      </c>
      <c r="I65" s="6">
        <f t="shared" si="6"/>
        <v>-6.9834541915389847E-2</v>
      </c>
      <c r="J65" s="6">
        <f t="shared" si="6"/>
        <v>1.6980930411532258E-2</v>
      </c>
      <c r="L65" s="6">
        <f t="shared" si="7"/>
        <v>0.4815317983483578</v>
      </c>
      <c r="M65" s="6">
        <f t="shared" si="7"/>
        <v>8.5692098104154457E-2</v>
      </c>
      <c r="N65" s="6">
        <f t="shared" si="7"/>
        <v>-0.13708090323415245</v>
      </c>
      <c r="O65" s="6">
        <f t="shared" si="7"/>
        <v>0.1843563832516022</v>
      </c>
      <c r="Q65" s="6">
        <f t="shared" si="8"/>
        <v>0.43198240704205682</v>
      </c>
      <c r="R65" s="6">
        <f t="shared" si="8"/>
        <v>-8.4145663701733597E-2</v>
      </c>
      <c r="S65" s="6">
        <f t="shared" si="8"/>
        <v>-3.2380042260972686E-2</v>
      </c>
      <c r="T65" s="6">
        <f t="shared" si="8"/>
        <v>4.2112905862288885E-2</v>
      </c>
      <c r="V65" s="6">
        <f t="shared" si="9"/>
        <v>0.33673528533288533</v>
      </c>
      <c r="W65" s="6">
        <f t="shared" si="9"/>
        <v>-7.1632099603857413E-2</v>
      </c>
      <c r="X65" s="6">
        <f t="shared" si="9"/>
        <v>0.21846286098769685</v>
      </c>
      <c r="Y65" s="6">
        <f t="shared" si="9"/>
        <v>6.7430816549892247E-2</v>
      </c>
    </row>
    <row r="66" spans="1:25" x14ac:dyDescent="0.45">
      <c r="A66">
        <v>2019</v>
      </c>
      <c r="B66" s="6">
        <f t="shared" si="5"/>
        <v>0.10197270432015282</v>
      </c>
      <c r="C66" s="6">
        <f t="shared" si="5"/>
        <v>0.27813208354122532</v>
      </c>
      <c r="D66" s="6">
        <f t="shared" si="5"/>
        <v>7.8503515471007423E-2</v>
      </c>
      <c r="E66" s="6">
        <f t="shared" si="5"/>
        <v>0.14750075418101805</v>
      </c>
      <c r="G66" s="6">
        <f t="shared" si="6"/>
        <v>0.39811459735148169</v>
      </c>
      <c r="H66" s="6">
        <f t="shared" si="6"/>
        <v>-3.108208775174981E-2</v>
      </c>
      <c r="I66" s="6">
        <f t="shared" si="6"/>
        <v>-0.25687786471095619</v>
      </c>
      <c r="J66" s="6">
        <f t="shared" si="6"/>
        <v>8.7766964727899577E-2</v>
      </c>
      <c r="L66" s="6">
        <f t="shared" si="7"/>
        <v>3.4884920326352598E-2</v>
      </c>
      <c r="M66" s="6">
        <f t="shared" si="7"/>
        <v>2.6029306238734229E-2</v>
      </c>
      <c r="N66" s="6">
        <f t="shared" si="7"/>
        <v>-0.12792997664222239</v>
      </c>
      <c r="O66" s="6">
        <f t="shared" si="7"/>
        <v>1.1816091683570562E-2</v>
      </c>
      <c r="Q66" s="6">
        <f t="shared" si="8"/>
        <v>0.2289111916320854</v>
      </c>
      <c r="R66" s="6">
        <f t="shared" si="8"/>
        <v>-0.15237184842207763</v>
      </c>
      <c r="S66" s="6">
        <f t="shared" si="8"/>
        <v>-0.27108526045406789</v>
      </c>
      <c r="T66" s="6">
        <f t="shared" si="8"/>
        <v>-5.0236677386805706E-2</v>
      </c>
      <c r="V66" s="6">
        <f t="shared" si="9"/>
        <v>0.36056574914100969</v>
      </c>
      <c r="W66" s="6">
        <f t="shared" si="9"/>
        <v>-3.2541707040724455E-2</v>
      </c>
      <c r="X66" s="6">
        <f t="shared" si="9"/>
        <v>0.42555617610395058</v>
      </c>
      <c r="Y66" s="6">
        <f t="shared" si="9"/>
        <v>0.15438494974861516</v>
      </c>
    </row>
    <row r="67" spans="1:25" x14ac:dyDescent="0.45">
      <c r="A67">
        <v>2020</v>
      </c>
      <c r="B67" s="6">
        <f t="shared" si="5"/>
        <v>0.15900930892313681</v>
      </c>
      <c r="C67" s="6">
        <f t="shared" si="5"/>
        <v>-7.1860704690228649E-3</v>
      </c>
      <c r="D67" s="6">
        <f t="shared" si="5"/>
        <v>5.2349464370053944E-2</v>
      </c>
      <c r="E67" s="6">
        <f t="shared" si="5"/>
        <v>9.4536229474075917E-2</v>
      </c>
      <c r="G67" s="6">
        <f t="shared" si="6"/>
        <v>9.7347834577506731E-2</v>
      </c>
      <c r="H67" s="6">
        <f t="shared" si="6"/>
        <v>3.3698718840322606E-3</v>
      </c>
      <c r="I67" s="6">
        <f t="shared" si="6"/>
        <v>-9.2540877943835476E-2</v>
      </c>
      <c r="J67" s="6">
        <f t="shared" si="6"/>
        <v>3.6476351878195423E-2</v>
      </c>
      <c r="L67" s="6">
        <f t="shared" si="7"/>
        <v>-0.18625621549959093</v>
      </c>
      <c r="M67" s="6">
        <f t="shared" si="7"/>
        <v>-0.1423642905611926</v>
      </c>
      <c r="N67" s="6">
        <f t="shared" si="7"/>
        <v>0.14530504290293944</v>
      </c>
      <c r="O67" s="6">
        <f t="shared" si="7"/>
        <v>-0.13248105627860041</v>
      </c>
      <c r="Q67" s="6">
        <f t="shared" si="8"/>
        <v>0.11369736321090906</v>
      </c>
      <c r="R67" s="6">
        <f t="shared" si="8"/>
        <v>-0.20688000898220149</v>
      </c>
      <c r="S67" s="6">
        <f t="shared" si="8"/>
        <v>-8.333061314088086E-2</v>
      </c>
      <c r="T67" s="6">
        <f t="shared" si="8"/>
        <v>-6.2509801360932316E-2</v>
      </c>
      <c r="V67" s="6">
        <f t="shared" si="9"/>
        <v>1.9210908015797834E-2</v>
      </c>
      <c r="W67" s="6">
        <f t="shared" si="9"/>
        <v>0.18828310561382011</v>
      </c>
      <c r="X67" s="6">
        <f t="shared" si="9"/>
        <v>-5.8981704298253002E-2</v>
      </c>
      <c r="Y67" s="6">
        <f t="shared" si="9"/>
        <v>8.4232399225790511E-2</v>
      </c>
    </row>
    <row r="68" spans="1:25" x14ac:dyDescent="0.45">
      <c r="A68">
        <v>2021</v>
      </c>
      <c r="B68" s="6">
        <f t="shared" si="5"/>
        <v>9.5140167672207454E-3</v>
      </c>
      <c r="C68" s="6">
        <f t="shared" si="5"/>
        <v>0.42161107163502698</v>
      </c>
      <c r="D68" s="6">
        <f t="shared" si="5"/>
        <v>0.20476594636189982</v>
      </c>
      <c r="E68" s="6">
        <f t="shared" si="5"/>
        <v>0.14799559820899932</v>
      </c>
      <c r="G68" s="6">
        <f t="shared" si="6"/>
        <v>5.2412394224714554E-3</v>
      </c>
      <c r="H68" s="6">
        <f t="shared" si="6"/>
        <v>0.14313440605243621</v>
      </c>
      <c r="I68" s="6">
        <f t="shared" si="6"/>
        <v>-4.4489118521713333E-2</v>
      </c>
      <c r="J68" s="6">
        <f t="shared" si="6"/>
        <v>5.4699859247478777E-2</v>
      </c>
      <c r="L68" s="6">
        <f t="shared" si="7"/>
        <v>-5.6857350193277756E-2</v>
      </c>
      <c r="M68" s="6">
        <f t="shared" si="7"/>
        <v>0.10546863883505608</v>
      </c>
      <c r="N68" s="6">
        <f t="shared" si="7"/>
        <v>-0.18337353869965822</v>
      </c>
      <c r="O68" s="6">
        <f t="shared" si="7"/>
        <v>9.7596416407341735E-4</v>
      </c>
      <c r="Q68" s="6">
        <f t="shared" si="8"/>
        <v>9.3381801417513621E-3</v>
      </c>
      <c r="R68" s="6">
        <f t="shared" si="8"/>
        <v>0.29854137945739634</v>
      </c>
      <c r="S68" s="6">
        <f t="shared" si="8"/>
        <v>0.12901624582502302</v>
      </c>
      <c r="T68" s="6">
        <f t="shared" si="8"/>
        <v>0.14001979630905348</v>
      </c>
      <c r="V68" s="6">
        <f t="shared" si="9"/>
        <v>-6.9079346872365055E-2</v>
      </c>
      <c r="W68" s="6">
        <f t="shared" si="9"/>
        <v>0.11801127278334</v>
      </c>
      <c r="X68" s="6">
        <f t="shared" si="9"/>
        <v>-8.3982891270184434E-2</v>
      </c>
      <c r="Y68" s="6">
        <f t="shared" si="9"/>
        <v>2.2631142240281399E-2</v>
      </c>
    </row>
    <row r="69" spans="1:25" x14ac:dyDescent="0.45">
      <c r="A69">
        <v>2022</v>
      </c>
      <c r="B69" s="6">
        <f t="shared" si="5"/>
        <v>0.19855547387511896</v>
      </c>
      <c r="C69" s="6">
        <f t="shared" si="5"/>
        <v>0.10685676174097924</v>
      </c>
      <c r="D69" s="6">
        <f t="shared" si="5"/>
        <v>-0.10149978649443014</v>
      </c>
      <c r="E69" s="6">
        <f t="shared" si="5"/>
        <v>0.12898408883121548</v>
      </c>
      <c r="G69" s="6">
        <f t="shared" si="6"/>
        <v>-6.130002809286339E-2</v>
      </c>
      <c r="H69" s="6">
        <f t="shared" si="6"/>
        <v>0.35871183282259755</v>
      </c>
      <c r="I69" s="6">
        <f t="shared" si="6"/>
        <v>5.590071751864456E-2</v>
      </c>
      <c r="J69" s="6">
        <f t="shared" si="6"/>
        <v>0.129939366512837</v>
      </c>
      <c r="L69" s="6">
        <f t="shared" si="7"/>
        <v>8.8319884128571724E-2</v>
      </c>
      <c r="M69" s="6">
        <f t="shared" si="7"/>
        <v>0.2523562148170897</v>
      </c>
      <c r="N69" s="6">
        <f t="shared" si="7"/>
        <v>-0.11940586699038958</v>
      </c>
      <c r="O69" s="6">
        <f t="shared" si="7"/>
        <v>0.14910772804193417</v>
      </c>
      <c r="Q69" s="6">
        <f t="shared" si="8"/>
        <v>0.21358139212829808</v>
      </c>
      <c r="R69" s="6">
        <f t="shared" si="8"/>
        <v>0.18504178072592881</v>
      </c>
      <c r="S69" s="6">
        <f t="shared" si="8"/>
        <v>1.3304707155684214E-2</v>
      </c>
      <c r="T69" s="6">
        <f t="shared" si="8"/>
        <v>0.17828963776461682</v>
      </c>
      <c r="V69" s="6">
        <f t="shared" si="9"/>
        <v>0.13010810204441436</v>
      </c>
      <c r="W69" s="6">
        <f t="shared" si="9"/>
        <v>0.14770604609808924</v>
      </c>
      <c r="X69" s="6">
        <f t="shared" si="9"/>
        <v>-3.9193463615552537E-2</v>
      </c>
      <c r="Y69" s="6">
        <f t="shared" si="9"/>
        <v>0.11908813590914846</v>
      </c>
    </row>
    <row r="70" spans="1:25" ht="14.1" x14ac:dyDescent="0.5">
      <c r="A70" s="5">
        <v>2023</v>
      </c>
      <c r="B70" s="4">
        <f t="shared" si="5"/>
        <v>-0.24263484230726085</v>
      </c>
      <c r="C70" s="4">
        <f t="shared" si="5"/>
        <v>-0.46482703082725974</v>
      </c>
      <c r="D70" s="4">
        <f t="shared" si="5"/>
        <v>0.14759548896667019</v>
      </c>
      <c r="E70" s="4">
        <f t="shared" si="5"/>
        <v>-0.27869475774713703</v>
      </c>
      <c r="G70" s="4">
        <f t="shared" si="6"/>
        <v>-0.2663169814091958</v>
      </c>
      <c r="H70" s="4">
        <f t="shared" si="6"/>
        <v>0.14926103418107628</v>
      </c>
      <c r="I70" s="4">
        <f t="shared" si="6"/>
        <v>-0.10657887627036722</v>
      </c>
      <c r="J70" s="4">
        <f t="shared" si="6"/>
        <v>-3.7864998644519199E-2</v>
      </c>
      <c r="L70" s="4">
        <f t="shared" si="7"/>
        <v>-0.13762639253589726</v>
      </c>
      <c r="M70" s="4">
        <f t="shared" si="7"/>
        <v>-8.400200975550165E-2</v>
      </c>
      <c r="N70" s="4">
        <f t="shared" si="7"/>
        <v>9.5293006066010877E-2</v>
      </c>
      <c r="O70" s="4">
        <f t="shared" si="7"/>
        <v>-8.860524633729594E-2</v>
      </c>
      <c r="Q70" s="4">
        <f t="shared" si="8"/>
        <v>3.6410273157061468E-3</v>
      </c>
      <c r="R70" s="4">
        <f t="shared" si="8"/>
        <v>-0.19407135851357649</v>
      </c>
      <c r="S70" s="4">
        <f t="shared" si="8"/>
        <v>-1.1078406501524585E-2</v>
      </c>
      <c r="T70" s="4">
        <f t="shared" si="8"/>
        <v>-8.9657619990039294E-2</v>
      </c>
      <c r="V70" s="4">
        <f t="shared" si="9"/>
        <v>-0.12234262561330123</v>
      </c>
      <c r="W70" s="4">
        <f t="shared" si="9"/>
        <v>-9.6614131706669326E-3</v>
      </c>
      <c r="X70" s="4">
        <f t="shared" si="9"/>
        <v>-0.20049145867175888</v>
      </c>
      <c r="Y70" s="4">
        <f t="shared" si="9"/>
        <v>-6.7227603038651607E-2</v>
      </c>
    </row>
    <row r="71" spans="1:25" x14ac:dyDescent="0.45">
      <c r="A71" s="16">
        <v>2024</v>
      </c>
      <c r="B71" s="19">
        <f t="shared" si="5"/>
        <v>-0.31058696312259237</v>
      </c>
      <c r="C71" s="19">
        <f t="shared" si="5"/>
        <v>-0.32086932528815892</v>
      </c>
      <c r="D71" s="19">
        <f t="shared" si="5"/>
        <v>-0.38234987605897341</v>
      </c>
      <c r="E71" s="19">
        <f t="shared" si="5"/>
        <v>-0.32464431409911998</v>
      </c>
      <c r="G71" s="19">
        <f t="shared" si="6"/>
        <v>-0.35479650853245426</v>
      </c>
      <c r="H71" s="19">
        <f t="shared" si="6"/>
        <v>-0.3323650563585353</v>
      </c>
      <c r="I71" s="19">
        <f t="shared" si="6"/>
        <v>-0.2163759328793956</v>
      </c>
      <c r="J71" s="19">
        <f t="shared" si="6"/>
        <v>-0.32971481557377147</v>
      </c>
      <c r="L71" s="19">
        <f t="shared" si="7"/>
        <v>-0.18729978617502618</v>
      </c>
      <c r="M71" s="19">
        <f t="shared" si="7"/>
        <v>-0.2789137278415319</v>
      </c>
      <c r="N71" s="19">
        <f t="shared" si="7"/>
        <v>0.11864002126969142</v>
      </c>
      <c r="O71" s="19">
        <f t="shared" si="7"/>
        <v>-0.2077241629789095</v>
      </c>
      <c r="Q71" s="19">
        <f t="shared" si="8"/>
        <v>-0.35365149793158701</v>
      </c>
      <c r="R71" s="19">
        <f t="shared" si="8"/>
        <v>5.7505496290135349E-2</v>
      </c>
      <c r="S71" s="19">
        <f t="shared" si="8"/>
        <v>-0.38803881056426848</v>
      </c>
      <c r="T71" s="19">
        <f t="shared" si="8"/>
        <v>-0.18800092099086452</v>
      </c>
      <c r="V71" s="19">
        <f t="shared" si="9"/>
        <v>-0.43130577132461279</v>
      </c>
      <c r="W71" s="19">
        <f t="shared" si="9"/>
        <v>-0.17218546565778448</v>
      </c>
      <c r="X71" s="19">
        <f t="shared" si="9"/>
        <v>-0.21670244355213286</v>
      </c>
      <c r="Y71" s="19">
        <f t="shared" si="9"/>
        <v>-0.25748028669344714</v>
      </c>
    </row>
    <row r="72" spans="1:25" x14ac:dyDescent="0.45">
      <c r="A72" s="16">
        <v>2025</v>
      </c>
      <c r="B72" s="19">
        <f t="shared" si="5"/>
        <v>9.1133188571033141E-2</v>
      </c>
      <c r="C72" s="19">
        <f t="shared" si="5"/>
        <v>0.12684001771397191</v>
      </c>
      <c r="D72" s="19">
        <f t="shared" si="5"/>
        <v>-0.19498635843977241</v>
      </c>
      <c r="E72" s="19">
        <f t="shared" si="5"/>
        <v>5.8324327210492743E-2</v>
      </c>
      <c r="G72" s="19">
        <f t="shared" si="6"/>
        <v>3.9634393871900597E-2</v>
      </c>
      <c r="H72" s="19">
        <f t="shared" si="6"/>
        <v>-0.14825349744917649</v>
      </c>
      <c r="I72" s="19">
        <f t="shared" si="6"/>
        <v>-7.0334826368826375E-2</v>
      </c>
      <c r="J72" s="19">
        <f t="shared" si="6"/>
        <v>-8.6181307982243105E-2</v>
      </c>
      <c r="L72" s="19">
        <f t="shared" si="7"/>
        <v>-3.8644145536192109E-2</v>
      </c>
      <c r="M72" s="19">
        <f t="shared" si="7"/>
        <v>8.303359776586472E-2</v>
      </c>
      <c r="N72" s="19">
        <f t="shared" si="7"/>
        <v>-1.8257374645862856E-2</v>
      </c>
      <c r="O72" s="19">
        <f t="shared" si="7"/>
        <v>2.5828358200380208E-2</v>
      </c>
      <c r="Q72" s="19">
        <f t="shared" si="8"/>
        <v>-3.6087046703783709E-2</v>
      </c>
      <c r="R72" s="19">
        <f t="shared" si="8"/>
        <v>-0.12439196118069884</v>
      </c>
      <c r="S72" s="19">
        <f t="shared" si="8"/>
        <v>-0.15313497052065184</v>
      </c>
      <c r="T72" s="19">
        <f t="shared" si="8"/>
        <v>-9.2506620692612396E-2</v>
      </c>
      <c r="V72" s="19">
        <f t="shared" si="9"/>
        <v>0.1758554381511459</v>
      </c>
      <c r="W72" s="19">
        <f t="shared" si="9"/>
        <v>-7.4580639332135878E-2</v>
      </c>
      <c r="X72" s="19">
        <f t="shared" si="9"/>
        <v>-9.01079416291235E-2</v>
      </c>
      <c r="Y72" s="19">
        <f t="shared" si="9"/>
        <v>-1.5873061518729914E-2</v>
      </c>
    </row>
    <row r="73" spans="1:25" x14ac:dyDescent="0.45">
      <c r="A73" s="16">
        <v>2026</v>
      </c>
      <c r="B73" s="19">
        <f t="shared" si="5"/>
        <v>0.13051553731145837</v>
      </c>
      <c r="C73" s="19">
        <f t="shared" si="5"/>
        <v>0.26637912877535652</v>
      </c>
      <c r="D73" s="19">
        <f t="shared" si="5"/>
        <v>0.12100873904320841</v>
      </c>
      <c r="E73" s="19">
        <f t="shared" si="5"/>
        <v>0.16602181498792756</v>
      </c>
      <c r="G73" s="19">
        <f t="shared" si="6"/>
        <v>0.31747772304233024</v>
      </c>
      <c r="H73" s="19">
        <f t="shared" si="6"/>
        <v>0.1263409307520118</v>
      </c>
      <c r="I73" s="19">
        <f t="shared" si="6"/>
        <v>0.2280887330621546</v>
      </c>
      <c r="J73" s="19">
        <f t="shared" si="6"/>
        <v>0.19944770767275877</v>
      </c>
      <c r="L73" s="19">
        <f t="shared" si="7"/>
        <v>0.14971464618605701</v>
      </c>
      <c r="M73" s="19">
        <f t="shared" si="7"/>
        <v>7.6249689070412963E-2</v>
      </c>
      <c r="N73" s="19">
        <f t="shared" si="7"/>
        <v>5.038465965750194E-2</v>
      </c>
      <c r="O73" s="19">
        <f t="shared" si="7"/>
        <v>9.7053035642884256E-2</v>
      </c>
      <c r="Q73" s="19">
        <f t="shared" si="8"/>
        <v>3.6014122904073798E-2</v>
      </c>
      <c r="R73" s="19">
        <f t="shared" si="8"/>
        <v>5.5660113937224365E-2</v>
      </c>
      <c r="S73" s="19">
        <f t="shared" si="8"/>
        <v>0.46819978814198371</v>
      </c>
      <c r="T73" s="19">
        <f t="shared" si="8"/>
        <v>7.7509110533228176E-2</v>
      </c>
      <c r="V73" s="19">
        <f t="shared" si="9"/>
        <v>0.10613833154457253</v>
      </c>
      <c r="W73" s="19">
        <f t="shared" si="9"/>
        <v>2.3013790530888922E-2</v>
      </c>
      <c r="X73" s="19">
        <f t="shared" si="9"/>
        <v>0.18054524823872176</v>
      </c>
      <c r="Y73" s="19">
        <f t="shared" si="9"/>
        <v>6.0677350581555212E-2</v>
      </c>
    </row>
    <row r="75" spans="1:25" ht="14.1" x14ac:dyDescent="0.5">
      <c r="A75" s="1" t="s">
        <v>20</v>
      </c>
    </row>
    <row r="76" spans="1:25" x14ac:dyDescent="0.45">
      <c r="A76" s="23" t="s">
        <v>68</v>
      </c>
      <c r="B76" s="24">
        <f>+(B49/B46)^(1/3)-1</f>
        <v>-5.2575529601484816E-2</v>
      </c>
      <c r="C76" s="24">
        <f t="shared" ref="C76:E76" si="10">+(C49/C46)^(1/3)-1</f>
        <v>-1.0399777324471948E-2</v>
      </c>
      <c r="D76" s="24">
        <f t="shared" si="10"/>
        <v>-0.17702825729450233</v>
      </c>
      <c r="E76" s="24">
        <f t="shared" si="10"/>
        <v>-5.893561323037444E-2</v>
      </c>
      <c r="G76" s="24">
        <f>+(G49/G46)^(1/3)-1</f>
        <v>-4.0363239409025642E-2</v>
      </c>
      <c r="H76" s="24">
        <f t="shared" ref="H76:J76" si="11">+(H49/H46)^(1/3)-1</f>
        <v>-0.13800166243995815</v>
      </c>
      <c r="I76" s="24">
        <f t="shared" si="11"/>
        <v>-3.6419450338489812E-2</v>
      </c>
      <c r="J76" s="24">
        <f t="shared" si="11"/>
        <v>-9.7666685378678619E-2</v>
      </c>
      <c r="L76" s="24">
        <f>+(L49/L46)^(1/3)-1</f>
        <v>-3.5131330747621536E-2</v>
      </c>
      <c r="M76" s="24">
        <f t="shared" ref="M76:O76" si="12">+(M49/M46)^(1/3)-1</f>
        <v>-5.6270787148720913E-2</v>
      </c>
      <c r="N76" s="24">
        <f t="shared" si="12"/>
        <v>4.8766460852132765E-2</v>
      </c>
      <c r="O76" s="24">
        <f t="shared" si="12"/>
        <v>-3.751734522485517E-2</v>
      </c>
      <c r="Q76" s="24">
        <f>+(Q49/Q46)^(1/3)-1</f>
        <v>-0.13578179033462312</v>
      </c>
      <c r="R76" s="24">
        <f t="shared" ref="R76:T76" si="13">+(R49/R46)^(1/3)-1</f>
        <v>-7.5571769895339536E-3</v>
      </c>
      <c r="S76" s="24">
        <f t="shared" si="13"/>
        <v>-8.7062432204408124E-2</v>
      </c>
      <c r="T76" s="24">
        <f t="shared" si="13"/>
        <v>-7.4009244590263257E-2</v>
      </c>
      <c r="V76" s="24">
        <f>+(V49/V46)^(1/3)-1</f>
        <v>-9.5627394788266762E-2</v>
      </c>
      <c r="W76" s="24">
        <f t="shared" ref="W76:Y76" si="14">+(W49/W46)^(1/3)-1</f>
        <v>-7.8028055945708052E-2</v>
      </c>
      <c r="X76" s="24">
        <f t="shared" si="14"/>
        <v>-5.5939642742699025E-2</v>
      </c>
      <c r="Y76" s="24">
        <f t="shared" si="14"/>
        <v>-8.1426030054605913E-2</v>
      </c>
    </row>
  </sheetData>
  <mergeCells count="10">
    <mergeCell ref="B52:E52"/>
    <mergeCell ref="G52:J52"/>
    <mergeCell ref="L52:O52"/>
    <mergeCell ref="Q52:T52"/>
    <mergeCell ref="V52:Y52"/>
    <mergeCell ref="B28:E28"/>
    <mergeCell ref="G28:J28"/>
    <mergeCell ref="L28:O28"/>
    <mergeCell ref="Q28:T28"/>
    <mergeCell ref="V28:Y28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6E52-2D26-43F4-B0D7-BD33865590D1}">
  <dimension ref="A1:J94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3.8" x14ac:dyDescent="0.45"/>
  <cols>
    <col min="2" max="5" width="20.5703125" customWidth="1"/>
    <col min="6" max="6" width="7.76171875" customWidth="1"/>
    <col min="7" max="10" width="20.5703125" customWidth="1"/>
  </cols>
  <sheetData>
    <row r="1" spans="2:10" ht="22.5" x14ac:dyDescent="0.75">
      <c r="B1" s="37" t="s">
        <v>62</v>
      </c>
    </row>
    <row r="2" spans="2:10" x14ac:dyDescent="0.45">
      <c r="B2" t="s">
        <v>0</v>
      </c>
      <c r="C2" s="2">
        <f>+LastUpdate</f>
        <v>45580</v>
      </c>
      <c r="D2" s="39"/>
    </row>
    <row r="4" spans="2:10" ht="14.1" x14ac:dyDescent="0.5">
      <c r="B4" s="34" t="s">
        <v>67</v>
      </c>
      <c r="G4" s="1" t="s">
        <v>2</v>
      </c>
      <c r="I4" s="12">
        <f>+ValutaSEK</f>
        <v>101.18</v>
      </c>
      <c r="J4" s="35">
        <f>+ValutaSEKdate</f>
        <v>45444</v>
      </c>
    </row>
    <row r="5" spans="2:10" ht="14.1" x14ac:dyDescent="0.5">
      <c r="B5" s="1"/>
      <c r="G5" s="1"/>
      <c r="I5" s="12"/>
      <c r="J5" s="25"/>
    </row>
    <row r="28" spans="1:10" ht="17.7" x14ac:dyDescent="0.6">
      <c r="B28" s="42" t="s">
        <v>4</v>
      </c>
      <c r="C28" s="42"/>
      <c r="D28" s="42"/>
      <c r="E28" s="42"/>
      <c r="G28" s="42" t="s">
        <v>5</v>
      </c>
      <c r="H28" s="42"/>
      <c r="I28" s="42"/>
      <c r="J28" s="42"/>
    </row>
    <row r="29" spans="1:10" ht="10.5" customHeight="1" x14ac:dyDescent="0.55000000000000004">
      <c r="B29" s="28"/>
      <c r="C29" s="28"/>
      <c r="D29" s="28"/>
      <c r="E29" s="28"/>
      <c r="G29" s="28"/>
      <c r="H29" s="28"/>
      <c r="I29" s="28"/>
      <c r="J29" s="28"/>
    </row>
    <row r="30" spans="1:10" ht="14.1" x14ac:dyDescent="0.5">
      <c r="B30" s="26" t="s">
        <v>54</v>
      </c>
      <c r="C30" s="26" t="s">
        <v>57</v>
      </c>
      <c r="D30" s="26" t="s">
        <v>55</v>
      </c>
      <c r="E30" s="26" t="s">
        <v>56</v>
      </c>
      <c r="G30" s="26" t="s">
        <v>54</v>
      </c>
      <c r="H30" s="26" t="s">
        <v>57</v>
      </c>
      <c r="I30" s="26" t="s">
        <v>55</v>
      </c>
      <c r="J30" s="26" t="s">
        <v>56</v>
      </c>
    </row>
    <row r="31" spans="1:10" x14ac:dyDescent="0.45">
      <c r="A31">
        <v>2010</v>
      </c>
      <c r="B31" s="33">
        <v>25.245000000000001</v>
      </c>
      <c r="C31" s="33">
        <v>10.1342</v>
      </c>
      <c r="D31" s="33">
        <v>16.8538</v>
      </c>
      <c r="E31" s="32">
        <v>52.232999999999997</v>
      </c>
      <c r="F31" s="32"/>
      <c r="G31" s="33">
        <v>31.332999999999998</v>
      </c>
      <c r="H31" s="33">
        <v>22.053999999999998</v>
      </c>
      <c r="I31" s="33">
        <v>10.515000000000001</v>
      </c>
      <c r="J31" s="32">
        <v>63.902000000000001</v>
      </c>
    </row>
    <row r="32" spans="1:10" x14ac:dyDescent="0.45">
      <c r="A32">
        <v>2011</v>
      </c>
      <c r="B32" s="33">
        <v>26.285</v>
      </c>
      <c r="C32" s="33">
        <v>12.708399999999999</v>
      </c>
      <c r="D32" s="33">
        <v>16.837599999999998</v>
      </c>
      <c r="E32" s="32">
        <v>55.831000000000003</v>
      </c>
      <c r="F32" s="32"/>
      <c r="G32" s="33">
        <v>30.361999999999998</v>
      </c>
      <c r="H32" s="33">
        <v>20.794</v>
      </c>
      <c r="I32" s="33">
        <v>10.87</v>
      </c>
      <c r="J32" s="32">
        <v>62.025999999999996</v>
      </c>
    </row>
    <row r="33" spans="1:10" x14ac:dyDescent="0.45">
      <c r="A33">
        <v>2012</v>
      </c>
      <c r="B33" s="33">
        <v>26.277277999999999</v>
      </c>
      <c r="C33" s="33">
        <v>10.815799999999999</v>
      </c>
      <c r="D33" s="33">
        <v>13.423200000000001</v>
      </c>
      <c r="E33" s="32">
        <v>50.516278</v>
      </c>
      <c r="F33" s="32"/>
      <c r="G33" s="33">
        <v>31.478000000000002</v>
      </c>
      <c r="H33" s="33">
        <v>25.491</v>
      </c>
      <c r="I33" s="33">
        <v>14.377000000000001</v>
      </c>
      <c r="J33" s="32">
        <v>71.346000000000004</v>
      </c>
    </row>
    <row r="34" spans="1:10" x14ac:dyDescent="0.45">
      <c r="A34">
        <v>2013</v>
      </c>
      <c r="B34" s="33">
        <v>29.907239999999998</v>
      </c>
      <c r="C34" s="33">
        <v>10.862599999999999</v>
      </c>
      <c r="D34" s="33">
        <v>13.922400000000001</v>
      </c>
      <c r="E34" s="32">
        <v>54.692239999999998</v>
      </c>
      <c r="F34" s="32"/>
      <c r="G34" s="33">
        <v>27.891999999999999</v>
      </c>
      <c r="H34" s="33">
        <v>26.446000000000002</v>
      </c>
      <c r="I34" s="33">
        <v>14.999000000000001</v>
      </c>
      <c r="J34" s="32">
        <v>69.337000000000003</v>
      </c>
    </row>
    <row r="35" spans="1:10" x14ac:dyDescent="0.45">
      <c r="A35">
        <v>2014</v>
      </c>
      <c r="B35" s="33">
        <v>35.466912999999998</v>
      </c>
      <c r="C35" s="33">
        <v>12.102799999999998</v>
      </c>
      <c r="D35" s="33">
        <v>17.542200000000001</v>
      </c>
      <c r="E35" s="32">
        <v>65.111912999999987</v>
      </c>
      <c r="F35" s="32"/>
      <c r="G35" s="33">
        <v>28.132000000000001</v>
      </c>
      <c r="H35" s="33">
        <v>28.353999999999999</v>
      </c>
      <c r="I35" s="33">
        <v>19.579000000000001</v>
      </c>
      <c r="J35" s="32">
        <v>76.064999999999998</v>
      </c>
    </row>
    <row r="36" spans="1:10" x14ac:dyDescent="0.45">
      <c r="A36">
        <v>2015</v>
      </c>
      <c r="B36" s="33">
        <v>37.822792</v>
      </c>
      <c r="C36" s="33">
        <v>13.591252400000002</v>
      </c>
      <c r="D36" s="33">
        <v>20.615747599999999</v>
      </c>
      <c r="E36" s="32">
        <v>72.029792</v>
      </c>
      <c r="F36" s="32"/>
      <c r="G36" s="33">
        <v>30.466000000000001</v>
      </c>
      <c r="H36" s="33">
        <v>27.591999999999999</v>
      </c>
      <c r="I36" s="33">
        <v>18.286000000000001</v>
      </c>
      <c r="J36" s="32">
        <v>76.343999999999994</v>
      </c>
    </row>
    <row r="37" spans="1:10" x14ac:dyDescent="0.45">
      <c r="A37">
        <v>2016</v>
      </c>
      <c r="B37" s="33">
        <v>38.28049</v>
      </c>
      <c r="C37" s="33">
        <v>15.420596</v>
      </c>
      <c r="D37" s="33">
        <v>20.367404000000001</v>
      </c>
      <c r="E37" s="32">
        <v>74.068489999999997</v>
      </c>
      <c r="F37" s="32"/>
      <c r="G37" s="33">
        <v>31.384</v>
      </c>
      <c r="H37" s="33">
        <v>24.503</v>
      </c>
      <c r="I37" s="33">
        <v>19.018999999999998</v>
      </c>
      <c r="J37" s="32">
        <v>74.906000000000006</v>
      </c>
    </row>
    <row r="38" spans="1:10" x14ac:dyDescent="0.45">
      <c r="A38">
        <v>2017</v>
      </c>
      <c r="B38" s="33">
        <v>42.495863200000009</v>
      </c>
      <c r="C38" s="33">
        <v>15.842033599999999</v>
      </c>
      <c r="D38" s="33">
        <v>19.100966400000001</v>
      </c>
      <c r="E38" s="32">
        <v>77.438863200000014</v>
      </c>
      <c r="F38" s="32"/>
      <c r="G38" s="33">
        <v>34.966999999999999</v>
      </c>
      <c r="H38" s="33">
        <v>27.629000000000001</v>
      </c>
      <c r="I38" s="33">
        <v>14.612</v>
      </c>
      <c r="J38" s="32">
        <v>77.207999999999998</v>
      </c>
    </row>
    <row r="39" spans="1:10" x14ac:dyDescent="0.45">
      <c r="A39">
        <v>2018</v>
      </c>
      <c r="B39" s="33">
        <v>47.118597136000005</v>
      </c>
      <c r="C39" s="33">
        <v>18.801637800000002</v>
      </c>
      <c r="D39" s="33">
        <v>19.200362200000001</v>
      </c>
      <c r="E39" s="32">
        <v>85.120597136000015</v>
      </c>
      <c r="F39" s="32"/>
      <c r="G39" s="33">
        <v>39.039000000000001</v>
      </c>
      <c r="H39" s="33">
        <v>32.064999999999998</v>
      </c>
      <c r="I39" s="33">
        <v>13.772</v>
      </c>
      <c r="J39" s="32">
        <v>84.876000000000005</v>
      </c>
    </row>
    <row r="40" spans="1:10" x14ac:dyDescent="0.45">
      <c r="A40">
        <v>2019</v>
      </c>
      <c r="B40" s="33">
        <v>50.591265243200006</v>
      </c>
      <c r="C40" s="33">
        <v>19.515867799999999</v>
      </c>
      <c r="D40" s="33">
        <v>23.2211322</v>
      </c>
      <c r="E40" s="32">
        <v>93.328265243200008</v>
      </c>
      <c r="F40" s="32"/>
      <c r="G40" s="33">
        <v>42.366999999999997</v>
      </c>
      <c r="H40" s="33">
        <v>38.871000000000002</v>
      </c>
      <c r="I40" s="33">
        <v>16.962</v>
      </c>
      <c r="J40" s="32">
        <v>98.2</v>
      </c>
    </row>
    <row r="41" spans="1:10" x14ac:dyDescent="0.45">
      <c r="A41">
        <v>2020</v>
      </c>
      <c r="B41" s="33">
        <v>48.527216347627999</v>
      </c>
      <c r="C41" s="33">
        <v>21.086381000000003</v>
      </c>
      <c r="D41" s="33">
        <v>23.894618999999999</v>
      </c>
      <c r="E41" s="32">
        <v>93.508216347628007</v>
      </c>
      <c r="F41" s="32"/>
      <c r="G41" s="33">
        <v>50.795999999999999</v>
      </c>
      <c r="H41" s="33">
        <v>42.061999999999998</v>
      </c>
      <c r="I41" s="33">
        <v>21.547999999999998</v>
      </c>
      <c r="J41" s="32">
        <v>114.40600000000001</v>
      </c>
    </row>
    <row r="42" spans="1:10" x14ac:dyDescent="0.45">
      <c r="A42">
        <v>2021</v>
      </c>
      <c r="B42" s="33">
        <v>53.006656976316144</v>
      </c>
      <c r="C42" s="33">
        <v>19.203517299829837</v>
      </c>
      <c r="D42" s="33">
        <v>26.625800204424277</v>
      </c>
      <c r="E42" s="32">
        <v>98.835974480570258</v>
      </c>
      <c r="F42" s="32"/>
      <c r="G42" s="33">
        <v>50.893000000000001</v>
      </c>
      <c r="H42" s="33">
        <v>37.671999999999997</v>
      </c>
      <c r="I42" s="33">
        <v>21.359000000000002</v>
      </c>
      <c r="J42" s="32">
        <v>109.92400000000001</v>
      </c>
    </row>
    <row r="43" spans="1:10" x14ac:dyDescent="0.45">
      <c r="A43">
        <v>2022</v>
      </c>
      <c r="B43" s="33">
        <v>62.277393502365427</v>
      </c>
      <c r="C43" s="33">
        <v>21.531523907203628</v>
      </c>
      <c r="D43" s="33">
        <v>30.139791968803181</v>
      </c>
      <c r="E43" s="32">
        <v>113.94870937837224</v>
      </c>
      <c r="F43" s="32"/>
      <c r="G43" s="33">
        <v>55.014000000000003</v>
      </c>
      <c r="H43" s="33">
        <v>52.170999999999999</v>
      </c>
      <c r="I43" s="33">
        <v>26.004999999999999</v>
      </c>
      <c r="J43" s="32">
        <v>133.19</v>
      </c>
    </row>
    <row r="44" spans="1:10" ht="14.1" x14ac:dyDescent="0.5">
      <c r="A44" s="10">
        <v>2023</v>
      </c>
      <c r="B44" s="31">
        <v>58.146683657380954</v>
      </c>
      <c r="C44" s="31">
        <v>24.119422071627909</v>
      </c>
      <c r="D44" s="31">
        <v>32.253735325674413</v>
      </c>
      <c r="E44" s="30">
        <v>114.51984105468328</v>
      </c>
      <c r="F44" s="32"/>
      <c r="G44" s="31">
        <v>57.363</v>
      </c>
      <c r="H44" s="31">
        <v>60.39</v>
      </c>
      <c r="I44" s="31">
        <v>27.209</v>
      </c>
      <c r="J44" s="30">
        <v>144.96199999999999</v>
      </c>
    </row>
    <row r="45" spans="1:10" x14ac:dyDescent="0.45">
      <c r="A45" s="16">
        <v>2024</v>
      </c>
      <c r="B45" s="29">
        <v>63.482670336832875</v>
      </c>
      <c r="C45" s="29">
        <v>26.696907863298424</v>
      </c>
      <c r="D45" s="29">
        <v>29.925477175278978</v>
      </c>
      <c r="E45" s="29">
        <v>120.10505537541027</v>
      </c>
      <c r="F45" s="32"/>
      <c r="G45" s="29">
        <v>55.138660199999997</v>
      </c>
      <c r="H45" s="29">
        <v>66.609712800000011</v>
      </c>
      <c r="I45" s="29">
        <v>25.581406199999989</v>
      </c>
      <c r="J45" s="29">
        <v>147.32977920000002</v>
      </c>
    </row>
    <row r="46" spans="1:10" x14ac:dyDescent="0.45">
      <c r="A46" s="16">
        <v>2025</v>
      </c>
      <c r="B46" s="29">
        <v>62.270806257276874</v>
      </c>
      <c r="C46" s="29">
        <v>30.414284578111662</v>
      </c>
      <c r="D46" s="29">
        <v>28.120863247245389</v>
      </c>
      <c r="E46" s="29">
        <v>120.80595408263392</v>
      </c>
      <c r="F46" s="32"/>
      <c r="G46" s="29">
        <v>58.014743079960006</v>
      </c>
      <c r="H46" s="29">
        <v>73.31549731488002</v>
      </c>
      <c r="I46" s="29">
        <v>24.092585768519992</v>
      </c>
      <c r="J46" s="29">
        <v>155.42282616336001</v>
      </c>
    </row>
    <row r="47" spans="1:10" x14ac:dyDescent="0.45">
      <c r="A47" s="16">
        <v>2026</v>
      </c>
      <c r="B47" s="29">
        <v>65.551050596442622</v>
      </c>
      <c r="C47" s="29">
        <v>32.637929482827523</v>
      </c>
      <c r="D47" s="29">
        <v>27.332688430107755</v>
      </c>
      <c r="E47" s="29">
        <v>125.5216685093779</v>
      </c>
      <c r="F47" s="32"/>
      <c r="G47" s="29">
        <v>63.372834183862444</v>
      </c>
      <c r="H47" s="29">
        <v>77.881262125954777</v>
      </c>
      <c r="I47" s="29">
        <v>22.771145195570796</v>
      </c>
      <c r="J47" s="29">
        <v>164.02524150538801</v>
      </c>
    </row>
    <row r="50" spans="1:10" ht="17.7" x14ac:dyDescent="0.6">
      <c r="B50" s="42" t="s">
        <v>4</v>
      </c>
      <c r="C50" s="42"/>
      <c r="D50" s="42"/>
      <c r="E50" s="42"/>
      <c r="G50" s="42" t="s">
        <v>13</v>
      </c>
      <c r="H50" s="42"/>
      <c r="I50" s="42"/>
      <c r="J50" s="42"/>
    </row>
    <row r="51" spans="1:10" ht="10.5" customHeight="1" x14ac:dyDescent="0.55000000000000004">
      <c r="B51" s="28"/>
      <c r="C51" s="28"/>
      <c r="D51" s="28"/>
      <c r="E51" s="28"/>
      <c r="G51" s="28"/>
      <c r="H51" s="28"/>
      <c r="I51" s="28"/>
      <c r="J51" s="28"/>
    </row>
    <row r="52" spans="1:10" ht="14.1" x14ac:dyDescent="0.5">
      <c r="B52" s="26" t="str">
        <f t="shared" ref="B52:B69" si="0">+B30</f>
        <v>Samferdsel</v>
      </c>
      <c r="C52" s="26" t="str">
        <f t="shared" ref="C52:E52" si="1">+C30</f>
        <v>Energi, vann og avløp</v>
      </c>
      <c r="D52" s="26" t="str">
        <f t="shared" si="1"/>
        <v>Anlegg annet</v>
      </c>
      <c r="E52" s="26" t="str">
        <f t="shared" si="1"/>
        <v>Anlegg totalt</v>
      </c>
      <c r="G52" s="26" t="str">
        <f>+G30</f>
        <v>Samferdsel</v>
      </c>
      <c r="H52" s="26" t="str">
        <f t="shared" ref="H52:J52" si="2">+H30</f>
        <v>Energi, vann og avløp</v>
      </c>
      <c r="I52" s="26" t="str">
        <f t="shared" si="2"/>
        <v>Anlegg annet</v>
      </c>
      <c r="J52" s="26" t="str">
        <f t="shared" si="2"/>
        <v>Anlegg totalt</v>
      </c>
    </row>
    <row r="53" spans="1:10" x14ac:dyDescent="0.45">
      <c r="A53">
        <v>2010</v>
      </c>
      <c r="B53" s="33">
        <f t="shared" si="0"/>
        <v>25.245000000000001</v>
      </c>
      <c r="C53" s="33">
        <f t="shared" ref="C53:E69" si="3">+C31</f>
        <v>10.1342</v>
      </c>
      <c r="D53" s="33">
        <f t="shared" si="3"/>
        <v>16.8538</v>
      </c>
      <c r="E53" s="32">
        <f t="shared" si="3"/>
        <v>52.232999999999997</v>
      </c>
      <c r="G53" s="33">
        <f t="shared" ref="G53:I69" si="4">+(G31*$I$4)/100</f>
        <v>31.702729399999999</v>
      </c>
      <c r="H53" s="33">
        <f t="shared" si="4"/>
        <v>22.314237199999997</v>
      </c>
      <c r="I53" s="33">
        <f t="shared" si="4"/>
        <v>10.639077000000002</v>
      </c>
      <c r="J53" s="32">
        <f t="shared" ref="J53:J65" si="5">+SUM(G53:I53)</f>
        <v>64.656043600000004</v>
      </c>
    </row>
    <row r="54" spans="1:10" x14ac:dyDescent="0.45">
      <c r="A54">
        <v>2011</v>
      </c>
      <c r="B54" s="33">
        <f t="shared" si="0"/>
        <v>26.285</v>
      </c>
      <c r="C54" s="33">
        <f t="shared" si="3"/>
        <v>12.708399999999999</v>
      </c>
      <c r="D54" s="33">
        <f t="shared" si="3"/>
        <v>16.837599999999998</v>
      </c>
      <c r="E54" s="32">
        <f t="shared" si="3"/>
        <v>55.831000000000003</v>
      </c>
      <c r="G54" s="33">
        <f t="shared" si="4"/>
        <v>30.7202716</v>
      </c>
      <c r="H54" s="33">
        <f t="shared" si="4"/>
        <v>21.039369199999999</v>
      </c>
      <c r="I54" s="33">
        <f t="shared" si="4"/>
        <v>10.998266000000001</v>
      </c>
      <c r="J54" s="32">
        <f t="shared" si="5"/>
        <v>62.757906800000001</v>
      </c>
    </row>
    <row r="55" spans="1:10" x14ac:dyDescent="0.45">
      <c r="A55">
        <v>2012</v>
      </c>
      <c r="B55" s="33">
        <f t="shared" si="0"/>
        <v>26.277277999999999</v>
      </c>
      <c r="C55" s="33">
        <f t="shared" si="3"/>
        <v>10.815799999999999</v>
      </c>
      <c r="D55" s="33">
        <f t="shared" si="3"/>
        <v>13.423200000000001</v>
      </c>
      <c r="E55" s="32">
        <f t="shared" si="3"/>
        <v>50.516278</v>
      </c>
      <c r="G55" s="33">
        <f t="shared" si="4"/>
        <v>31.849440400000002</v>
      </c>
      <c r="H55" s="33">
        <f t="shared" si="4"/>
        <v>25.791793800000001</v>
      </c>
      <c r="I55" s="33">
        <f t="shared" si="4"/>
        <v>14.546648600000001</v>
      </c>
      <c r="J55" s="32">
        <f t="shared" si="5"/>
        <v>72.187882799999997</v>
      </c>
    </row>
    <row r="56" spans="1:10" x14ac:dyDescent="0.45">
      <c r="A56">
        <v>2013</v>
      </c>
      <c r="B56" s="33">
        <f t="shared" si="0"/>
        <v>29.907239999999998</v>
      </c>
      <c r="C56" s="33">
        <f t="shared" si="3"/>
        <v>10.862599999999999</v>
      </c>
      <c r="D56" s="33">
        <f t="shared" si="3"/>
        <v>13.922400000000001</v>
      </c>
      <c r="E56" s="32">
        <f t="shared" si="3"/>
        <v>54.692239999999998</v>
      </c>
      <c r="G56" s="33">
        <f t="shared" si="4"/>
        <v>28.221125600000001</v>
      </c>
      <c r="H56" s="33">
        <f t="shared" si="4"/>
        <v>26.758062800000001</v>
      </c>
      <c r="I56" s="33">
        <f t="shared" si="4"/>
        <v>15.175988200000001</v>
      </c>
      <c r="J56" s="32">
        <f t="shared" si="5"/>
        <v>70.155176600000004</v>
      </c>
    </row>
    <row r="57" spans="1:10" x14ac:dyDescent="0.45">
      <c r="A57">
        <v>2014</v>
      </c>
      <c r="B57" s="33">
        <f t="shared" si="0"/>
        <v>35.466912999999998</v>
      </c>
      <c r="C57" s="33">
        <f t="shared" si="3"/>
        <v>12.102799999999998</v>
      </c>
      <c r="D57" s="33">
        <f t="shared" si="3"/>
        <v>17.542200000000001</v>
      </c>
      <c r="E57" s="32">
        <f t="shared" si="3"/>
        <v>65.111912999999987</v>
      </c>
      <c r="G57" s="33">
        <f t="shared" si="4"/>
        <v>28.463957600000004</v>
      </c>
      <c r="H57" s="33">
        <f t="shared" si="4"/>
        <v>28.688577200000001</v>
      </c>
      <c r="I57" s="33">
        <f t="shared" si="4"/>
        <v>19.810032200000002</v>
      </c>
      <c r="J57" s="32">
        <f t="shared" si="5"/>
        <v>76.962567000000007</v>
      </c>
    </row>
    <row r="58" spans="1:10" x14ac:dyDescent="0.45">
      <c r="A58">
        <v>2015</v>
      </c>
      <c r="B58" s="33">
        <f t="shared" si="0"/>
        <v>37.822792</v>
      </c>
      <c r="C58" s="33">
        <f t="shared" si="3"/>
        <v>13.591252400000002</v>
      </c>
      <c r="D58" s="33">
        <f t="shared" si="3"/>
        <v>20.615747599999999</v>
      </c>
      <c r="E58" s="32">
        <f t="shared" si="3"/>
        <v>72.029792</v>
      </c>
      <c r="G58" s="33">
        <f t="shared" si="4"/>
        <v>30.825498800000005</v>
      </c>
      <c r="H58" s="33">
        <f t="shared" si="4"/>
        <v>27.917585600000002</v>
      </c>
      <c r="I58" s="33">
        <f t="shared" si="4"/>
        <v>18.501774800000003</v>
      </c>
      <c r="J58" s="32">
        <f t="shared" si="5"/>
        <v>77.244859200000008</v>
      </c>
    </row>
    <row r="59" spans="1:10" x14ac:dyDescent="0.45">
      <c r="A59">
        <v>2016</v>
      </c>
      <c r="B59" s="33">
        <f t="shared" si="0"/>
        <v>38.28049</v>
      </c>
      <c r="C59" s="33">
        <f t="shared" si="3"/>
        <v>15.420596</v>
      </c>
      <c r="D59" s="33">
        <f t="shared" si="3"/>
        <v>20.367404000000001</v>
      </c>
      <c r="E59" s="32">
        <f t="shared" si="3"/>
        <v>74.068489999999997</v>
      </c>
      <c r="G59" s="33">
        <f t="shared" si="4"/>
        <v>31.754331200000003</v>
      </c>
      <c r="H59" s="33">
        <f t="shared" si="4"/>
        <v>24.792135400000003</v>
      </c>
      <c r="I59" s="33">
        <f t="shared" si="4"/>
        <v>19.2434242</v>
      </c>
      <c r="J59" s="32">
        <f t="shared" si="5"/>
        <v>75.789890799999995</v>
      </c>
    </row>
    <row r="60" spans="1:10" x14ac:dyDescent="0.45">
      <c r="A60">
        <v>2017</v>
      </c>
      <c r="B60" s="33">
        <f t="shared" si="0"/>
        <v>42.495863200000009</v>
      </c>
      <c r="C60" s="33">
        <f t="shared" si="3"/>
        <v>15.842033599999999</v>
      </c>
      <c r="D60" s="33">
        <f t="shared" si="3"/>
        <v>19.100966400000001</v>
      </c>
      <c r="E60" s="32">
        <f t="shared" si="3"/>
        <v>77.438863200000014</v>
      </c>
      <c r="G60" s="33">
        <f t="shared" si="4"/>
        <v>35.379610599999999</v>
      </c>
      <c r="H60" s="33">
        <f t="shared" si="4"/>
        <v>27.955022200000002</v>
      </c>
      <c r="I60" s="33">
        <f t="shared" si="4"/>
        <v>14.7844216</v>
      </c>
      <c r="J60" s="32">
        <f t="shared" si="5"/>
        <v>78.119054399999996</v>
      </c>
    </row>
    <row r="61" spans="1:10" x14ac:dyDescent="0.45">
      <c r="A61">
        <v>2018</v>
      </c>
      <c r="B61" s="33">
        <f t="shared" si="0"/>
        <v>47.118597136000005</v>
      </c>
      <c r="C61" s="33">
        <f t="shared" si="3"/>
        <v>18.801637800000002</v>
      </c>
      <c r="D61" s="33">
        <f t="shared" si="3"/>
        <v>19.200362200000001</v>
      </c>
      <c r="E61" s="32">
        <f t="shared" si="3"/>
        <v>85.120597136000015</v>
      </c>
      <c r="G61" s="33">
        <f t="shared" si="4"/>
        <v>39.499660200000001</v>
      </c>
      <c r="H61" s="33">
        <f t="shared" si="4"/>
        <v>32.443366999999995</v>
      </c>
      <c r="I61" s="33">
        <f t="shared" si="4"/>
        <v>13.934509600000002</v>
      </c>
      <c r="J61" s="32">
        <f t="shared" si="5"/>
        <v>85.877536799999987</v>
      </c>
    </row>
    <row r="62" spans="1:10" x14ac:dyDescent="0.45">
      <c r="A62">
        <v>2019</v>
      </c>
      <c r="B62" s="33">
        <f t="shared" si="0"/>
        <v>50.591265243200006</v>
      </c>
      <c r="C62" s="33">
        <f t="shared" si="3"/>
        <v>19.515867799999999</v>
      </c>
      <c r="D62" s="33">
        <f t="shared" si="3"/>
        <v>23.2211322</v>
      </c>
      <c r="E62" s="32">
        <f t="shared" si="3"/>
        <v>93.328265243200008</v>
      </c>
      <c r="G62" s="33">
        <f t="shared" si="4"/>
        <v>42.866930599999996</v>
      </c>
      <c r="H62" s="33">
        <f t="shared" si="4"/>
        <v>39.329677800000006</v>
      </c>
      <c r="I62" s="33">
        <f t="shared" si="4"/>
        <v>17.162151600000001</v>
      </c>
      <c r="J62" s="32">
        <f t="shared" si="5"/>
        <v>99.358760000000004</v>
      </c>
    </row>
    <row r="63" spans="1:10" x14ac:dyDescent="0.45">
      <c r="A63">
        <v>2020</v>
      </c>
      <c r="B63" s="33">
        <f t="shared" si="0"/>
        <v>48.527216347627999</v>
      </c>
      <c r="C63" s="33">
        <f t="shared" si="3"/>
        <v>21.086381000000003</v>
      </c>
      <c r="D63" s="33">
        <f t="shared" si="3"/>
        <v>23.894618999999999</v>
      </c>
      <c r="E63" s="32">
        <f t="shared" si="3"/>
        <v>93.508216347628007</v>
      </c>
      <c r="G63" s="33">
        <f t="shared" si="4"/>
        <v>51.395392799999996</v>
      </c>
      <c r="H63" s="33">
        <f t="shared" si="4"/>
        <v>42.558331600000002</v>
      </c>
      <c r="I63" s="33">
        <f t="shared" si="4"/>
        <v>21.802266399999997</v>
      </c>
      <c r="J63" s="32">
        <f t="shared" si="5"/>
        <v>115.75599079999999</v>
      </c>
    </row>
    <row r="64" spans="1:10" x14ac:dyDescent="0.45">
      <c r="A64">
        <v>2021</v>
      </c>
      <c r="B64" s="33">
        <f t="shared" si="0"/>
        <v>53.006656976316144</v>
      </c>
      <c r="C64" s="33">
        <f t="shared" si="3"/>
        <v>19.203517299829837</v>
      </c>
      <c r="D64" s="33">
        <f t="shared" si="3"/>
        <v>26.625800204424277</v>
      </c>
      <c r="E64" s="32">
        <f t="shared" si="3"/>
        <v>98.835974480570258</v>
      </c>
      <c r="G64" s="33">
        <f t="shared" si="4"/>
        <v>51.493537400000008</v>
      </c>
      <c r="H64" s="33">
        <f t="shared" si="4"/>
        <v>38.1165296</v>
      </c>
      <c r="I64" s="33">
        <f t="shared" si="4"/>
        <v>21.611036200000004</v>
      </c>
      <c r="J64" s="32">
        <f t="shared" si="5"/>
        <v>111.22110320000002</v>
      </c>
    </row>
    <row r="65" spans="1:10" x14ac:dyDescent="0.45">
      <c r="A65">
        <v>2022</v>
      </c>
      <c r="B65" s="33">
        <f t="shared" si="0"/>
        <v>62.277393502365427</v>
      </c>
      <c r="C65" s="33">
        <f t="shared" si="3"/>
        <v>21.531523907203628</v>
      </c>
      <c r="D65" s="33">
        <f t="shared" si="3"/>
        <v>30.139791968803181</v>
      </c>
      <c r="E65" s="32">
        <f t="shared" si="3"/>
        <v>113.94870937837224</v>
      </c>
      <c r="G65" s="33">
        <f t="shared" si="4"/>
        <v>55.663165200000002</v>
      </c>
      <c r="H65" s="33">
        <f t="shared" si="4"/>
        <v>52.786617800000002</v>
      </c>
      <c r="I65" s="33">
        <f t="shared" si="4"/>
        <v>26.311858999999998</v>
      </c>
      <c r="J65" s="32">
        <f t="shared" si="5"/>
        <v>134.76164199999999</v>
      </c>
    </row>
    <row r="66" spans="1:10" ht="14.1" x14ac:dyDescent="0.5">
      <c r="A66" s="10">
        <v>2023</v>
      </c>
      <c r="B66" s="31">
        <f t="shared" si="0"/>
        <v>58.146683657380954</v>
      </c>
      <c r="C66" s="31">
        <f t="shared" si="3"/>
        <v>24.119422071627909</v>
      </c>
      <c r="D66" s="31">
        <f t="shared" si="3"/>
        <v>32.253735325674413</v>
      </c>
      <c r="E66" s="30">
        <f t="shared" si="3"/>
        <v>114.51984105468328</v>
      </c>
      <c r="G66" s="31">
        <f t="shared" si="4"/>
        <v>58.039883400000008</v>
      </c>
      <c r="H66" s="31">
        <f t="shared" si="4"/>
        <v>61.102602000000005</v>
      </c>
      <c r="I66" s="31">
        <f t="shared" si="4"/>
        <v>27.5300662</v>
      </c>
      <c r="J66" s="30">
        <f t="shared" ref="J66" si="6">+SUM(G66:I66)</f>
        <v>146.67255160000002</v>
      </c>
    </row>
    <row r="67" spans="1:10" x14ac:dyDescent="0.45">
      <c r="A67" s="16">
        <v>2024</v>
      </c>
      <c r="B67" s="29">
        <f t="shared" si="0"/>
        <v>63.482670336832875</v>
      </c>
      <c r="C67" s="29">
        <f t="shared" si="3"/>
        <v>26.696907863298424</v>
      </c>
      <c r="D67" s="29">
        <f t="shared" si="3"/>
        <v>29.925477175278978</v>
      </c>
      <c r="E67" s="29">
        <f t="shared" si="3"/>
        <v>120.10505537541027</v>
      </c>
      <c r="G67" s="29">
        <f t="shared" si="4"/>
        <v>55.789296390360008</v>
      </c>
      <c r="H67" s="29">
        <f t="shared" si="4"/>
        <v>67.395707411040007</v>
      </c>
      <c r="I67" s="29">
        <f t="shared" si="4"/>
        <v>25.88326679315999</v>
      </c>
      <c r="J67" s="29">
        <f t="shared" ref="J67" si="7">+SUM(G67:I67)</f>
        <v>149.06827059456</v>
      </c>
    </row>
    <row r="68" spans="1:10" x14ac:dyDescent="0.45">
      <c r="A68" s="16">
        <v>2025</v>
      </c>
      <c r="B68" s="29">
        <f t="shared" si="0"/>
        <v>62.270806257276874</v>
      </c>
      <c r="C68" s="29">
        <f t="shared" si="3"/>
        <v>30.414284578111662</v>
      </c>
      <c r="D68" s="29">
        <f t="shared" si="3"/>
        <v>28.120863247245389</v>
      </c>
      <c r="E68" s="29">
        <f t="shared" si="3"/>
        <v>120.80595408263392</v>
      </c>
      <c r="G68" s="29">
        <f t="shared" si="4"/>
        <v>58.699317048303534</v>
      </c>
      <c r="H68" s="29">
        <f t="shared" si="4"/>
        <v>74.1806201831956</v>
      </c>
      <c r="I68" s="29">
        <f t="shared" si="4"/>
        <v>24.376878280588532</v>
      </c>
      <c r="J68" s="29">
        <f t="shared" ref="J68" si="8">+SUM(G68:I68)</f>
        <v>157.25681551208766</v>
      </c>
    </row>
    <row r="69" spans="1:10" x14ac:dyDescent="0.45">
      <c r="A69" s="16">
        <v>2026</v>
      </c>
      <c r="B69" s="29">
        <f t="shared" si="0"/>
        <v>65.551050596442622</v>
      </c>
      <c r="C69" s="29">
        <f t="shared" si="3"/>
        <v>32.637929482827523</v>
      </c>
      <c r="D69" s="29">
        <f t="shared" si="3"/>
        <v>27.332688430107755</v>
      </c>
      <c r="E69" s="29">
        <f t="shared" si="3"/>
        <v>125.5216685093779</v>
      </c>
      <c r="G69" s="29">
        <f t="shared" si="4"/>
        <v>64.120633627232024</v>
      </c>
      <c r="H69" s="29">
        <f t="shared" si="4"/>
        <v>78.800261019041045</v>
      </c>
      <c r="I69" s="29">
        <f t="shared" si="4"/>
        <v>23.039844708878533</v>
      </c>
      <c r="J69" s="29">
        <f t="shared" ref="J69" si="9">+SUM(G69:I69)</f>
        <v>165.96073935515159</v>
      </c>
    </row>
    <row r="72" spans="1:10" ht="17.399999999999999" x14ac:dyDescent="0.55000000000000004">
      <c r="B72" s="44" t="s">
        <v>16</v>
      </c>
      <c r="C72" s="44"/>
      <c r="D72" s="44"/>
      <c r="E72" s="44"/>
      <c r="G72" s="44" t="s">
        <v>17</v>
      </c>
      <c r="H72" s="44"/>
      <c r="I72" s="44"/>
      <c r="J72" s="44"/>
    </row>
    <row r="73" spans="1:10" ht="10.5" customHeight="1" x14ac:dyDescent="0.55000000000000004">
      <c r="B73" s="28"/>
      <c r="C73" s="28"/>
      <c r="D73" s="28"/>
      <c r="E73" s="28"/>
      <c r="G73" s="28"/>
      <c r="H73" s="28"/>
      <c r="I73" s="28"/>
      <c r="J73" s="28"/>
    </row>
    <row r="74" spans="1:10" ht="14.1" x14ac:dyDescent="0.5">
      <c r="B74" s="26" t="str">
        <f>+B52</f>
        <v>Samferdsel</v>
      </c>
      <c r="C74" s="26" t="str">
        <f t="shared" ref="C74:E74" si="10">+C52</f>
        <v>Energi, vann og avløp</v>
      </c>
      <c r="D74" s="26" t="str">
        <f t="shared" si="10"/>
        <v>Anlegg annet</v>
      </c>
      <c r="E74" s="26" t="str">
        <f t="shared" si="10"/>
        <v>Anlegg totalt</v>
      </c>
      <c r="G74" s="26" t="str">
        <f>+G52</f>
        <v>Samferdsel</v>
      </c>
      <c r="H74" s="26" t="str">
        <f t="shared" ref="H74:J74" si="11">+H52</f>
        <v>Energi, vann og avløp</v>
      </c>
      <c r="I74" s="26" t="str">
        <f t="shared" si="11"/>
        <v>Anlegg annet</v>
      </c>
      <c r="J74" s="26" t="str">
        <f t="shared" si="11"/>
        <v>Anlegg totalt</v>
      </c>
    </row>
    <row r="75" spans="1:10" x14ac:dyDescent="0.45">
      <c r="A75">
        <v>2010</v>
      </c>
      <c r="B75" s="6"/>
      <c r="C75" s="6"/>
      <c r="D75" s="6"/>
      <c r="E75" s="6"/>
      <c r="G75" s="6"/>
      <c r="H75" s="6"/>
      <c r="I75" s="6"/>
      <c r="J75" s="6"/>
    </row>
    <row r="76" spans="1:10" x14ac:dyDescent="0.45">
      <c r="A76">
        <v>2011</v>
      </c>
      <c r="B76" s="6">
        <f t="shared" ref="B76:E90" si="12">+B54/B53-1</f>
        <v>4.1196276490394146E-2</v>
      </c>
      <c r="C76" s="6">
        <f t="shared" si="12"/>
        <v>0.25401117009729424</v>
      </c>
      <c r="D76" s="6">
        <f t="shared" si="12"/>
        <v>-9.6120756149953301E-4</v>
      </c>
      <c r="E76" s="6">
        <f t="shared" si="12"/>
        <v>6.8883655926330167E-2</v>
      </c>
      <c r="G76" s="6">
        <f t="shared" ref="G76:J90" si="13">+G54/G53-1</f>
        <v>-3.0989691379695539E-2</v>
      </c>
      <c r="H76" s="6">
        <f t="shared" si="13"/>
        <v>-5.7132492971796456E-2</v>
      </c>
      <c r="I76" s="6">
        <f t="shared" si="13"/>
        <v>3.3761293390394576E-2</v>
      </c>
      <c r="J76" s="6">
        <f t="shared" si="13"/>
        <v>-2.9357453600826311E-2</v>
      </c>
    </row>
    <row r="77" spans="1:10" x14ac:dyDescent="0.45">
      <c r="A77">
        <v>2012</v>
      </c>
      <c r="B77" s="6">
        <f t="shared" si="12"/>
        <v>-2.937797222750671E-4</v>
      </c>
      <c r="C77" s="6">
        <f t="shared" si="12"/>
        <v>-0.14892512039281103</v>
      </c>
      <c r="D77" s="6">
        <f t="shared" si="12"/>
        <v>-0.20278424478547996</v>
      </c>
      <c r="E77" s="6">
        <f t="shared" si="12"/>
        <v>-9.5193028962404447E-2</v>
      </c>
      <c r="G77" s="6">
        <f t="shared" si="13"/>
        <v>3.6756471905671662E-2</v>
      </c>
      <c r="H77" s="6">
        <f t="shared" si="13"/>
        <v>0.22588246609598928</v>
      </c>
      <c r="I77" s="6">
        <f t="shared" si="13"/>
        <v>0.32263109475620966</v>
      </c>
      <c r="J77" s="6">
        <f t="shared" si="13"/>
        <v>0.1502595685680197</v>
      </c>
    </row>
    <row r="78" spans="1:10" x14ac:dyDescent="0.45">
      <c r="A78">
        <v>2013</v>
      </c>
      <c r="B78" s="6">
        <f t="shared" si="12"/>
        <v>0.13814071609700207</v>
      </c>
      <c r="C78" s="6">
        <f t="shared" si="12"/>
        <v>4.3270030880748767E-3</v>
      </c>
      <c r="D78" s="6">
        <f t="shared" si="12"/>
        <v>3.718934382263539E-2</v>
      </c>
      <c r="E78" s="6">
        <f t="shared" si="12"/>
        <v>8.2665670657683821E-2</v>
      </c>
      <c r="G78" s="6">
        <f t="shared" si="13"/>
        <v>-0.11392083359806859</v>
      </c>
      <c r="H78" s="6">
        <f t="shared" si="13"/>
        <v>3.7464203052057554E-2</v>
      </c>
      <c r="I78" s="6">
        <f t="shared" si="13"/>
        <v>4.3263545941434112E-2</v>
      </c>
      <c r="J78" s="6">
        <f t="shared" si="13"/>
        <v>-2.815855128528566E-2</v>
      </c>
    </row>
    <row r="79" spans="1:10" x14ac:dyDescent="0.45">
      <c r="A79">
        <v>2014</v>
      </c>
      <c r="B79" s="6">
        <f t="shared" si="12"/>
        <v>0.18589722756095184</v>
      </c>
      <c r="C79" s="6">
        <f t="shared" si="12"/>
        <v>0.11417156113637628</v>
      </c>
      <c r="D79" s="6">
        <f t="shared" si="12"/>
        <v>0.25999827615928273</v>
      </c>
      <c r="E79" s="6">
        <f t="shared" si="12"/>
        <v>0.190514650707303</v>
      </c>
      <c r="G79" s="6">
        <f t="shared" si="13"/>
        <v>8.6046178115590788E-3</v>
      </c>
      <c r="H79" s="6">
        <f t="shared" si="13"/>
        <v>7.2147016562051025E-2</v>
      </c>
      <c r="I79" s="6">
        <f t="shared" si="13"/>
        <v>0.30535369024601655</v>
      </c>
      <c r="J79" s="6">
        <f t="shared" si="13"/>
        <v>9.7033329968126747E-2</v>
      </c>
    </row>
    <row r="80" spans="1:10" x14ac:dyDescent="0.45">
      <c r="A80">
        <v>2015</v>
      </c>
      <c r="B80" s="6">
        <f t="shared" si="12"/>
        <v>6.6424698422442363E-2</v>
      </c>
      <c r="C80" s="6">
        <f t="shared" si="12"/>
        <v>0.12298413590243618</v>
      </c>
      <c r="D80" s="6">
        <f t="shared" si="12"/>
        <v>0.17520878795133998</v>
      </c>
      <c r="E80" s="6">
        <f t="shared" si="12"/>
        <v>0.10624597990232632</v>
      </c>
      <c r="G80" s="6">
        <f t="shared" si="13"/>
        <v>8.2966017346793652E-2</v>
      </c>
      <c r="H80" s="6">
        <f t="shared" si="13"/>
        <v>-2.6874515059603477E-2</v>
      </c>
      <c r="I80" s="6">
        <f t="shared" si="13"/>
        <v>-6.6040145053373411E-2</v>
      </c>
      <c r="J80" s="6">
        <f t="shared" si="13"/>
        <v>3.6679155985013256E-3</v>
      </c>
    </row>
    <row r="81" spans="1:10" x14ac:dyDescent="0.45">
      <c r="A81">
        <v>2016</v>
      </c>
      <c r="B81" s="6">
        <f t="shared" si="12"/>
        <v>1.2101116173549586E-2</v>
      </c>
      <c r="C81" s="6">
        <f t="shared" si="12"/>
        <v>0.13459713249089522</v>
      </c>
      <c r="D81" s="6">
        <f t="shared" si="12"/>
        <v>-1.2046305805567648E-2</v>
      </c>
      <c r="E81" s="6">
        <f t="shared" si="12"/>
        <v>2.8303538624684599E-2</v>
      </c>
      <c r="G81" s="6">
        <f t="shared" si="13"/>
        <v>3.0131950370905214E-2</v>
      </c>
      <c r="H81" s="6">
        <f t="shared" si="13"/>
        <v>-0.11195273992461585</v>
      </c>
      <c r="I81" s="6">
        <f t="shared" si="13"/>
        <v>4.0085311167012749E-2</v>
      </c>
      <c r="J81" s="6">
        <f t="shared" si="13"/>
        <v>-1.883579587131945E-2</v>
      </c>
    </row>
    <row r="82" spans="1:10" x14ac:dyDescent="0.45">
      <c r="A82">
        <v>2017</v>
      </c>
      <c r="B82" s="6">
        <f t="shared" si="12"/>
        <v>0.11011805752747694</v>
      </c>
      <c r="C82" s="6">
        <f t="shared" si="12"/>
        <v>2.7329527341225957E-2</v>
      </c>
      <c r="D82" s="6">
        <f t="shared" si="12"/>
        <v>-6.2179627801363324E-2</v>
      </c>
      <c r="E82" s="6">
        <f t="shared" si="12"/>
        <v>4.5503468478971465E-2</v>
      </c>
      <c r="G82" s="6">
        <f t="shared" si="13"/>
        <v>0.11416645424420069</v>
      </c>
      <c r="H82" s="6">
        <f t="shared" si="13"/>
        <v>0.12757621515732764</v>
      </c>
      <c r="I82" s="6">
        <f t="shared" si="13"/>
        <v>-0.23171565276828432</v>
      </c>
      <c r="J82" s="6">
        <f t="shared" si="13"/>
        <v>3.0731850586067866E-2</v>
      </c>
    </row>
    <row r="83" spans="1:10" x14ac:dyDescent="0.45">
      <c r="A83">
        <v>2018</v>
      </c>
      <c r="B83" s="6">
        <f t="shared" si="12"/>
        <v>0.10878079859782663</v>
      </c>
      <c r="C83" s="6">
        <f t="shared" si="12"/>
        <v>0.18681971486286986</v>
      </c>
      <c r="D83" s="6">
        <f t="shared" si="12"/>
        <v>5.2037052952462748E-3</v>
      </c>
      <c r="E83" s="6">
        <f t="shared" si="12"/>
        <v>9.9197400614734255E-2</v>
      </c>
      <c r="G83" s="6">
        <f t="shared" si="13"/>
        <v>0.11645265536076876</v>
      </c>
      <c r="H83" s="6">
        <f t="shared" si="13"/>
        <v>0.16055593760179487</v>
      </c>
      <c r="I83" s="6">
        <f t="shared" si="13"/>
        <v>-5.748699698877624E-2</v>
      </c>
      <c r="J83" s="6">
        <f t="shared" si="13"/>
        <v>9.9316133043207744E-2</v>
      </c>
    </row>
    <row r="84" spans="1:10" x14ac:dyDescent="0.45">
      <c r="A84">
        <v>2019</v>
      </c>
      <c r="B84" s="6">
        <f t="shared" si="12"/>
        <v>7.3700583597103408E-2</v>
      </c>
      <c r="C84" s="6">
        <f t="shared" si="12"/>
        <v>3.7987648076062586E-2</v>
      </c>
      <c r="D84" s="6">
        <f t="shared" si="12"/>
        <v>0.20941115371250651</v>
      </c>
      <c r="E84" s="6">
        <f t="shared" si="12"/>
        <v>9.6423995875949187E-2</v>
      </c>
      <c r="G84" s="6">
        <f t="shared" si="13"/>
        <v>8.5248085248085026E-2</v>
      </c>
      <c r="H84" s="6">
        <f t="shared" si="13"/>
        <v>0.21225635428036838</v>
      </c>
      <c r="I84" s="6">
        <f t="shared" si="13"/>
        <v>0.23162939297124585</v>
      </c>
      <c r="J84" s="6">
        <f t="shared" si="13"/>
        <v>0.1569819501390266</v>
      </c>
    </row>
    <row r="85" spans="1:10" x14ac:dyDescent="0.45">
      <c r="A85">
        <v>2020</v>
      </c>
      <c r="B85" s="6">
        <f t="shared" si="12"/>
        <v>-4.0798522939677562E-2</v>
      </c>
      <c r="C85" s="6">
        <f t="shared" si="12"/>
        <v>8.0473654366525427E-2</v>
      </c>
      <c r="D85" s="6">
        <f t="shared" si="12"/>
        <v>2.9003185296882172E-2</v>
      </c>
      <c r="E85" s="6">
        <f t="shared" si="12"/>
        <v>1.9281522479719371E-3</v>
      </c>
      <c r="G85" s="6">
        <f t="shared" si="13"/>
        <v>0.19895201453961819</v>
      </c>
      <c r="H85" s="6">
        <f t="shared" si="13"/>
        <v>8.2092048056391587E-2</v>
      </c>
      <c r="I85" s="6">
        <f t="shared" si="13"/>
        <v>0.27036906025232854</v>
      </c>
      <c r="J85" s="6">
        <f t="shared" si="13"/>
        <v>0.16503054989816679</v>
      </c>
    </row>
    <row r="86" spans="1:10" x14ac:dyDescent="0.45">
      <c r="A86">
        <v>2021</v>
      </c>
      <c r="B86" s="6">
        <f t="shared" si="12"/>
        <v>9.2307800979132493E-2</v>
      </c>
      <c r="C86" s="6">
        <f t="shared" si="12"/>
        <v>-8.9292880564482147E-2</v>
      </c>
      <c r="D86" s="6">
        <f t="shared" si="12"/>
        <v>0.11430109868771199</v>
      </c>
      <c r="E86" s="6">
        <f t="shared" si="12"/>
        <v>5.6976363586443313E-2</v>
      </c>
      <c r="G86" s="6">
        <f t="shared" si="13"/>
        <v>1.9095991810380575E-3</v>
      </c>
      <c r="H86" s="6">
        <f t="shared" si="13"/>
        <v>-0.10436973990775522</v>
      </c>
      <c r="I86" s="6">
        <f t="shared" si="13"/>
        <v>-8.7711156487837449E-3</v>
      </c>
      <c r="J86" s="6">
        <f t="shared" si="13"/>
        <v>-3.9176266979004448E-2</v>
      </c>
    </row>
    <row r="87" spans="1:10" x14ac:dyDescent="0.45">
      <c r="A87">
        <v>2022</v>
      </c>
      <c r="B87" s="6">
        <f t="shared" si="12"/>
        <v>0.17489758937620858</v>
      </c>
      <c r="C87" s="6">
        <f t="shared" si="12"/>
        <v>0.12122813602456151</v>
      </c>
      <c r="D87" s="6">
        <f t="shared" si="12"/>
        <v>0.13197694482042266</v>
      </c>
      <c r="E87" s="6">
        <f t="shared" si="12"/>
        <v>0.1529072281345587</v>
      </c>
      <c r="G87" s="6">
        <f t="shared" si="13"/>
        <v>8.0973807792820152E-2</v>
      </c>
      <c r="H87" s="6">
        <f t="shared" si="13"/>
        <v>0.38487470800594603</v>
      </c>
      <c r="I87" s="6">
        <f t="shared" si="13"/>
        <v>0.21751954679526153</v>
      </c>
      <c r="J87" s="6">
        <f t="shared" si="13"/>
        <v>0.21165532549761634</v>
      </c>
    </row>
    <row r="88" spans="1:10" ht="14.1" x14ac:dyDescent="0.5">
      <c r="A88" s="5">
        <v>2023</v>
      </c>
      <c r="B88" s="4">
        <f>+B66/B65-1</f>
        <v>-6.632759678401734E-2</v>
      </c>
      <c r="C88" s="4">
        <f t="shared" si="12"/>
        <v>0.12019112885727834</v>
      </c>
      <c r="D88" s="4">
        <f t="shared" si="12"/>
        <v>7.0137954470930408E-2</v>
      </c>
      <c r="E88" s="4">
        <f t="shared" si="12"/>
        <v>5.0121820547748275E-3</v>
      </c>
      <c r="G88" s="4">
        <f t="shared" si="13"/>
        <v>4.2698222270694863E-2</v>
      </c>
      <c r="H88" s="4">
        <f t="shared" si="13"/>
        <v>0.15753962929596899</v>
      </c>
      <c r="I88" s="4">
        <f t="shared" si="13"/>
        <v>4.6298788694481896E-2</v>
      </c>
      <c r="J88" s="4">
        <f t="shared" si="13"/>
        <v>8.8385013889931807E-2</v>
      </c>
    </row>
    <row r="89" spans="1:10" x14ac:dyDescent="0.45">
      <c r="A89" s="16">
        <v>2024</v>
      </c>
      <c r="B89" s="19">
        <f>+B67/B66-1</f>
        <v>9.1767687232057416E-2</v>
      </c>
      <c r="C89" s="19">
        <f t="shared" si="12"/>
        <v>0.10686349714417309</v>
      </c>
      <c r="D89" s="19">
        <f t="shared" si="12"/>
        <v>-7.2185690335906938E-2</v>
      </c>
      <c r="E89" s="19">
        <f t="shared" si="12"/>
        <v>4.877071317327486E-2</v>
      </c>
      <c r="G89" s="19">
        <f t="shared" si="13"/>
        <v>-3.8776559803357591E-2</v>
      </c>
      <c r="H89" s="19">
        <f t="shared" si="13"/>
        <v>0.10299242921013407</v>
      </c>
      <c r="I89" s="19">
        <f t="shared" si="13"/>
        <v>-5.9818214561358718E-2</v>
      </c>
      <c r="J89" s="19">
        <f t="shared" si="13"/>
        <v>1.6333792304189965E-2</v>
      </c>
    </row>
    <row r="90" spans="1:10" x14ac:dyDescent="0.45">
      <c r="A90" s="16">
        <v>2025</v>
      </c>
      <c r="B90" s="19">
        <f>+B68/B67-1</f>
        <v>-1.9089683422672143E-2</v>
      </c>
      <c r="C90" s="19">
        <f t="shared" si="12"/>
        <v>0.13924371818070003</v>
      </c>
      <c r="D90" s="19">
        <f t="shared" si="12"/>
        <v>-6.0303597415126808E-2</v>
      </c>
      <c r="E90" s="19">
        <f t="shared" si="12"/>
        <v>5.8357136178228686E-3</v>
      </c>
      <c r="G90" s="19">
        <f t="shared" si="13"/>
        <v>5.2160913405001397E-2</v>
      </c>
      <c r="H90" s="19">
        <f t="shared" si="13"/>
        <v>0.10067277327879443</v>
      </c>
      <c r="I90" s="19">
        <f t="shared" si="13"/>
        <v>-5.819931945257939E-2</v>
      </c>
      <c r="J90" s="19">
        <f t="shared" si="13"/>
        <v>5.4931508126226714E-2</v>
      </c>
    </row>
    <row r="91" spans="1:10" x14ac:dyDescent="0.45">
      <c r="A91" s="16">
        <v>2026</v>
      </c>
      <c r="B91" s="19">
        <f t="shared" ref="B91:E91" si="14">+B69/B68-1</f>
        <v>5.2677081546256943E-2</v>
      </c>
      <c r="C91" s="19">
        <f t="shared" si="14"/>
        <v>7.3111859626517672E-2</v>
      </c>
      <c r="D91" s="19">
        <f t="shared" si="14"/>
        <v>-2.8028116000842873E-2</v>
      </c>
      <c r="E91" s="19">
        <f t="shared" si="14"/>
        <v>3.9035447073397789E-2</v>
      </c>
      <c r="G91" s="19">
        <f t="shared" ref="G91:J91" si="15">+G69/G68-1</f>
        <v>9.2357404677592791E-2</v>
      </c>
      <c r="H91" s="19">
        <f t="shared" si="15"/>
        <v>6.2275575809919603E-2</v>
      </c>
      <c r="I91" s="19">
        <f t="shared" si="15"/>
        <v>-5.4848432860030605E-2</v>
      </c>
      <c r="J91" s="19">
        <f t="shared" si="15"/>
        <v>5.5348468139334139E-2</v>
      </c>
    </row>
    <row r="93" spans="1:10" ht="14.1" x14ac:dyDescent="0.5">
      <c r="A93" s="1" t="s">
        <v>20</v>
      </c>
    </row>
    <row r="94" spans="1:10" x14ac:dyDescent="0.45">
      <c r="A94" s="23" t="s">
        <v>68</v>
      </c>
      <c r="B94" s="24">
        <f>+(B69/B66)^(1/3)-1</f>
        <v>4.0762339793960489E-2</v>
      </c>
      <c r="C94" s="24">
        <f t="shared" ref="C94:E94" si="16">+(C69/C66)^(1/3)-1</f>
        <v>0.10607667529485609</v>
      </c>
      <c r="D94" s="24">
        <f t="shared" si="16"/>
        <v>-5.3688514966493184E-2</v>
      </c>
      <c r="E94" s="24">
        <f t="shared" si="16"/>
        <v>3.1049040236695857E-2</v>
      </c>
      <c r="G94" s="24">
        <f>+(G69/G66)^(1/3)-1</f>
        <v>3.3769603003639181E-2</v>
      </c>
      <c r="H94" s="24">
        <f t="shared" ref="H94:J94" si="17">+(H69/H66)^(1/3)-1</f>
        <v>8.8485505996896086E-2</v>
      </c>
      <c r="I94" s="24">
        <f t="shared" si="17"/>
        <v>-5.76242601446606E-2</v>
      </c>
      <c r="J94" s="24">
        <f t="shared" si="17"/>
        <v>4.2042673724996371E-2</v>
      </c>
    </row>
  </sheetData>
  <mergeCells count="6">
    <mergeCell ref="B72:E72"/>
    <mergeCell ref="G72:J72"/>
    <mergeCell ref="B28:E28"/>
    <mergeCell ref="G28:J28"/>
    <mergeCell ref="B50:E50"/>
    <mergeCell ref="G50:J50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20F9703A90B48BA893459189411E6" ma:contentTypeVersion="21" ma:contentTypeDescription="Create a new document." ma:contentTypeScope="" ma:versionID="175513eb65ac7645b560fa3ef25a380c">
  <xsd:schema xmlns:xsd="http://www.w3.org/2001/XMLSchema" xmlns:xs="http://www.w3.org/2001/XMLSchema" xmlns:p="http://schemas.microsoft.com/office/2006/metadata/properties" xmlns:ns2="3d3f538b-e610-408b-afc9-07d7c77976aa" xmlns:ns3="d4400f76-0c8e-4fc3-8b79-4bfdc7f0d085" xmlns:ns4="12514e99-fa46-48a2-8229-c1eb4e8a5a01" targetNamespace="http://schemas.microsoft.com/office/2006/metadata/properties" ma:root="true" ma:fieldsID="e401dcc3b528e55fbb1cb769dbb45ee9" ns2:_="" ns3:_="" ns4:_="">
    <xsd:import namespace="3d3f538b-e610-408b-afc9-07d7c77976aa"/>
    <xsd:import namespace="d4400f76-0c8e-4fc3-8b79-4bfdc7f0d085"/>
    <xsd:import namespace="12514e99-fa46-48a2-8229-c1eb4e8a5a01"/>
    <xsd:element name="properties">
      <xsd:complexType>
        <xsd:sequence>
          <xsd:element name="documentManagement">
            <xsd:complexType>
              <xsd:all>
                <xsd:element ref="ns2:a063ae0ea81541cba35606fe2622259b" minOccurs="0"/>
                <xsd:element ref="ns3:TaxCatchAll" minOccurs="0"/>
                <xsd:element ref="ns2:mc95744479d24e88a993b01b2952fb12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f538b-e610-408b-afc9-07d7c77976aa" elementFormDefault="qualified">
    <xsd:import namespace="http://schemas.microsoft.com/office/2006/documentManagement/types"/>
    <xsd:import namespace="http://schemas.microsoft.com/office/infopath/2007/PartnerControls"/>
    <xsd:element name="a063ae0ea81541cba35606fe2622259b" ma:index="9" nillable="true" ma:taxonomy="true" ma:internalName="a063ae0ea81541cba35606fe2622259b" ma:taxonomyFieldName="VD_Country" ma:displayName="Country" ma:fieldId="{a063ae0e-a815-41cb-a356-06fe2622259b}" ma:sspId="dc6d2205-f549-40ef-94bf-1bd95fe0bdba" ma:termSetId="40cf488b-91d2-4014-b51e-fa5dfd8beb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95744479d24e88a993b01b2952fb12" ma:index="12" nillable="true" ma:taxonomy="true" ma:internalName="mc95744479d24e88a993b01b2952fb12" ma:taxonomyFieldName="VD_Organization" ma:displayName="Organization" ma:fieldId="{6c957444-79d2-4e88-a993-b01b2952fb12}" ma:sspId="dc6d2205-f549-40ef-94bf-1bd95fe0bdba" ma:termSetId="4de6bab4-212f-4f17-b273-1d73b19195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00f76-0c8e-4fc3-8b79-4bfdc7f0d08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31ebe34-e8f3-4046-9850-86b83706e1ba}" ma:internalName="TaxCatchAll" ma:showField="CatchAllData" ma:web="3d3f538b-e610-408b-afc9-07d7c7797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14e99-fa46-48a2-8229-c1eb4e8a5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c6d2205-f549-40ef-94bf-1bd95fe0bd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400f76-0c8e-4fc3-8b79-4bfdc7f0d085">
      <Value>2</Value>
      <Value>1</Value>
    </TaxCatchAll>
    <mc95744479d24e88a993b01b2952fb12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74375cae-8c5b-4f23-9737-a1074b6f6932</TermId>
        </TermInfo>
      </Terms>
    </mc95744479d24e88a993b01b2952fb12>
    <a063ae0ea81541cba35606fe2622259b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bc370044-f29c-4f3b-b2de-fcd82939a290</TermId>
        </TermInfo>
      </Terms>
    </a063ae0ea81541cba35606fe2622259b>
    <lcf76f155ced4ddcb4097134ff3c332f xmlns="12514e99-fa46-48a2-8229-c1eb4e8a5a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59B25A-B3A6-4D7A-A4B1-260EE8EA55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91B4A-825A-43DD-89D5-97B7312CF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f538b-e610-408b-afc9-07d7c77976aa"/>
    <ds:schemaRef ds:uri="d4400f76-0c8e-4fc3-8b79-4bfdc7f0d085"/>
    <ds:schemaRef ds:uri="12514e99-fa46-48a2-8229-c1eb4e8a5a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6C63D-2D2D-4A6A-B90E-7161A91F18E9}">
  <ds:schemaRefs>
    <ds:schemaRef ds:uri="http://schemas.microsoft.com/office/2006/metadata/properties"/>
    <ds:schemaRef ds:uri="http://schemas.microsoft.com/office/infopath/2007/PartnerControls"/>
    <ds:schemaRef ds:uri="3d3f538b-e610-408b-afc9-07d7c77976aa"/>
    <ds:schemaRef ds:uri="d4400f76-0c8e-4fc3-8b79-4bfdc7f0d085"/>
    <ds:schemaRef ds:uri="3451bea3-ba89-4ec6-b2af-3dbb66ea9952"/>
    <ds:schemaRef ds:uri="12514e99-fa46-48a2-8229-c1eb4e8a5a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Skandinavia, løpende priser</vt:lpstr>
      <vt:lpstr>Skandinavia, faste priser</vt:lpstr>
      <vt:lpstr>Bygg Norge, region og sektor</vt:lpstr>
      <vt:lpstr>Bygg Sverige, region og sektor</vt:lpstr>
      <vt:lpstr>Bygg Danmark, region og sektor</vt:lpstr>
      <vt:lpstr>Anlegg, NO og SE, sektor</vt:lpstr>
      <vt:lpstr>LastUpdate</vt:lpstr>
      <vt:lpstr>ValutaDKK</vt:lpstr>
      <vt:lpstr>ValutaDKKdate</vt:lpstr>
      <vt:lpstr>ValutaSEK</vt:lpstr>
      <vt:lpstr>ValutaSEKdate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Wettre</dc:creator>
  <cp:keywords/>
  <dc:description/>
  <cp:lastModifiedBy>Anders Wettre</cp:lastModifiedBy>
  <cp:revision/>
  <dcterms:created xsi:type="dcterms:W3CDTF">2019-10-08T09:47:54Z</dcterms:created>
  <dcterms:modified xsi:type="dcterms:W3CDTF">2024-10-14T11:32:49Z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D_Organization">
    <vt:lpwstr>2;#Konsern|74375cae-8c5b-4f23-9737-a1074b6f6932</vt:lpwstr>
  </property>
  <property fmtid="{D5CDD505-2E9C-101B-9397-08002B2CF9AE}" pid="3" name="ContentTypeId">
    <vt:lpwstr>0x01010029B20F9703A90B48BA893459189411E6</vt:lpwstr>
  </property>
  <property fmtid="{D5CDD505-2E9C-101B-9397-08002B2CF9AE}" pid="4" name="VD_Country">
    <vt:lpwstr>1;#Konsern|bc370044-f29c-4f3b-b2de-fcd82939a290</vt:lpwstr>
  </property>
  <property fmtid="{D5CDD505-2E9C-101B-9397-08002B2CF9AE}" pid="5" name="MediaServiceImageTags">
    <vt:lpwstr/>
  </property>
</Properties>
</file>